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9C2B0A27-0232-45B1-BFE9-F4E7A5A47A24}" xr6:coauthVersionLast="47" xr6:coauthVersionMax="47" xr10:uidLastSave="{00000000-0000-0000-0000-000000000000}"/>
  <bookViews>
    <workbookView xWindow="-28920" yWindow="-120" windowWidth="29040" windowHeight="15720" tabRatio="653" xr2:uid="{00000000-000D-0000-FFFF-FFFF00000000}"/>
  </bookViews>
  <sheets>
    <sheet name="Skema 1" sheetId="1" r:id="rId1"/>
    <sheet name="Skema 2" sheetId="9" r:id="rId2"/>
    <sheet name="Skema 4" sheetId="12" r:id="rId3"/>
    <sheet name="Skema 3" sheetId="11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1'!$A$5:$A$95</definedName>
    <definedName name="_xlnm._FilterDatabase" localSheetId="1" hidden="1">'Skema 2'!$A$5:$A$95</definedName>
    <definedName name="_xlnm._FilterDatabase" localSheetId="3" hidden="1">'Skema 3'!$A$5:$A$68</definedName>
    <definedName name="_xlnm._FilterDatabase" localSheetId="2" hidden="1">'Skema 4'!$A$5:$A$50</definedName>
    <definedName name="_xlnm._FilterDatabase" localSheetId="4" hidden="1">'Skema 5'!$A$5:$A$50</definedName>
    <definedName name="_xlnm._FilterDatabase" localSheetId="5" hidden="1">'Skema 6'!$A$5:$A$455</definedName>
    <definedName name="_xlnm._FilterDatabase" localSheetId="6" hidden="1">'Skema 7'!$A$5:$A$11</definedName>
    <definedName name="_xlnm.Print_Area" localSheetId="0">'Skema 1'!$A$1:$I$65</definedName>
    <definedName name="_xlnm.Print_Area" localSheetId="1">'Skema 2'!$A$1:$I$65</definedName>
    <definedName name="_xlnm.Print_Area" localSheetId="3">'Skema 3'!$A$1:$I$40</definedName>
    <definedName name="_xlnm.Print_Area" localSheetId="2">'Skema 4'!$1:$35</definedName>
    <definedName name="_xlnm.Print_Area" localSheetId="4">'Skema 5'!$A$1:$I$35</definedName>
    <definedName name="_xlnm.Print_Area" localSheetId="5">'Skema 6'!$A$1:$I$305</definedName>
    <definedName name="_xlnm.Print_Titles" localSheetId="0">'Skema 1'!$5:$5</definedName>
    <definedName name="_xlnm.Print_Titles" localSheetId="1">'Skema 2'!$5:$5</definedName>
    <definedName name="_xlnm.Print_Titles" localSheetId="3">'Skema 3'!$5:$5</definedName>
    <definedName name="_xlnm.Print_Titles" localSheetId="2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9" l="1"/>
  <c r="B16" i="15" l="1"/>
  <c r="C16" i="15"/>
  <c r="D15" i="15"/>
  <c r="D14" i="15"/>
  <c r="D13" i="15"/>
  <c r="D12" i="15"/>
  <c r="D11" i="15"/>
  <c r="D10" i="15"/>
  <c r="D9" i="15"/>
  <c r="D7" i="15"/>
  <c r="G454" i="14"/>
  <c r="H454" i="14"/>
  <c r="G453" i="14"/>
  <c r="H453" i="14"/>
  <c r="G452" i="14"/>
  <c r="H452" i="14"/>
  <c r="G451" i="14"/>
  <c r="H451" i="14"/>
  <c r="G450" i="14"/>
  <c r="H450" i="14"/>
  <c r="G449" i="14"/>
  <c r="H449" i="14"/>
  <c r="G448" i="14"/>
  <c r="H448" i="14"/>
  <c r="G447" i="14"/>
  <c r="H447" i="14"/>
  <c r="G446" i="14"/>
  <c r="H446" i="14"/>
  <c r="G445" i="14"/>
  <c r="H445" i="14"/>
  <c r="G444" i="14"/>
  <c r="H444" i="14"/>
  <c r="G443" i="14"/>
  <c r="H443" i="14"/>
  <c r="G442" i="14"/>
  <c r="H442" i="14"/>
  <c r="G441" i="14"/>
  <c r="H441" i="14"/>
  <c r="G440" i="14"/>
  <c r="H440" i="14"/>
  <c r="G439" i="14"/>
  <c r="H439" i="14"/>
  <c r="G438" i="14"/>
  <c r="H438" i="14"/>
  <c r="G437" i="14"/>
  <c r="H437" i="14"/>
  <c r="G436" i="14"/>
  <c r="H436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3" i="14"/>
  <c r="H383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9" i="14"/>
  <c r="H329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5" i="14"/>
  <c r="H275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8" i="14"/>
  <c r="H258" i="14"/>
  <c r="G257" i="14"/>
  <c r="H257" i="14"/>
  <c r="G256" i="14"/>
  <c r="H256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1" i="14"/>
  <c r="H221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4" i="14"/>
  <c r="H204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455" i="14"/>
  <c r="E455" i="14"/>
  <c r="D455" i="14"/>
  <c r="C455" i="14"/>
  <c r="F405" i="14"/>
  <c r="E405" i="14"/>
  <c r="D405" i="14"/>
  <c r="C405" i="14"/>
  <c r="F355" i="14"/>
  <c r="E355" i="14"/>
  <c r="D355" i="14"/>
  <c r="C355" i="14"/>
  <c r="F305" i="14"/>
  <c r="E305" i="14"/>
  <c r="D305" i="14"/>
  <c r="C305" i="14"/>
  <c r="F255" i="14"/>
  <c r="E255" i="14"/>
  <c r="D255" i="14"/>
  <c r="C255" i="14"/>
  <c r="F205" i="14"/>
  <c r="E205" i="14"/>
  <c r="D205" i="14"/>
  <c r="C205" i="14"/>
  <c r="F155" i="14"/>
  <c r="E155" i="14"/>
  <c r="D155" i="14"/>
  <c r="C155" i="14"/>
  <c r="F105" i="14"/>
  <c r="D105" i="14"/>
  <c r="C105" i="14"/>
  <c r="F55" i="14"/>
  <c r="E55" i="14"/>
  <c r="D55" i="14"/>
  <c r="C55" i="14"/>
  <c r="G49" i="13"/>
  <c r="H49" i="13"/>
  <c r="G48" i="13"/>
  <c r="H48" i="13"/>
  <c r="G47" i="13"/>
  <c r="H47" i="13"/>
  <c r="G46" i="13"/>
  <c r="H46" i="13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50" i="13"/>
  <c r="E50" i="13"/>
  <c r="D50" i="13"/>
  <c r="C50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D15" i="13"/>
  <c r="C15" i="13"/>
  <c r="F10" i="13"/>
  <c r="E10" i="13"/>
  <c r="D10" i="13"/>
  <c r="C10" i="13"/>
  <c r="G49" i="12"/>
  <c r="H49" i="12"/>
  <c r="G48" i="12"/>
  <c r="H48" i="12"/>
  <c r="G47" i="12"/>
  <c r="H47" i="12"/>
  <c r="G46" i="12"/>
  <c r="H46" i="12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50" i="12"/>
  <c r="E50" i="12"/>
  <c r="D50" i="12"/>
  <c r="C50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67" i="11"/>
  <c r="H67" i="11"/>
  <c r="G66" i="11"/>
  <c r="H66" i="11"/>
  <c r="G65" i="11"/>
  <c r="H65" i="11"/>
  <c r="G64" i="11"/>
  <c r="H64" i="11"/>
  <c r="G63" i="11"/>
  <c r="H63" i="11"/>
  <c r="G62" i="11"/>
  <c r="H62" i="11"/>
  <c r="G60" i="11"/>
  <c r="H60" i="11"/>
  <c r="G59" i="11"/>
  <c r="H59" i="11"/>
  <c r="G58" i="11"/>
  <c r="H58" i="11"/>
  <c r="G57" i="11"/>
  <c r="H57" i="11"/>
  <c r="G56" i="11"/>
  <c r="H56" i="11"/>
  <c r="G55" i="11"/>
  <c r="H55" i="11"/>
  <c r="G53" i="11"/>
  <c r="H53" i="11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1" i="11"/>
  <c r="H41" i="11"/>
  <c r="G39" i="11"/>
  <c r="H39" i="11"/>
  <c r="G38" i="11"/>
  <c r="H38" i="11"/>
  <c r="G37" i="11"/>
  <c r="H37" i="11"/>
  <c r="G36" i="11"/>
  <c r="H36" i="11"/>
  <c r="G35" i="11"/>
  <c r="H35" i="11"/>
  <c r="G34" i="11"/>
  <c r="H34" i="11"/>
  <c r="G32" i="11"/>
  <c r="H32" i="11"/>
  <c r="G31" i="11"/>
  <c r="H31" i="11"/>
  <c r="G30" i="11"/>
  <c r="H30" i="11"/>
  <c r="G29" i="11"/>
  <c r="H29" i="11"/>
  <c r="G28" i="11"/>
  <c r="H28" i="11"/>
  <c r="G27" i="11"/>
  <c r="H27" i="11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68" i="11"/>
  <c r="E68" i="11"/>
  <c r="D68" i="11"/>
  <c r="C68" i="11"/>
  <c r="F61" i="11"/>
  <c r="E61" i="11"/>
  <c r="D61" i="11"/>
  <c r="C61" i="11"/>
  <c r="F54" i="11"/>
  <c r="E54" i="11"/>
  <c r="D54" i="11"/>
  <c r="C54" i="11"/>
  <c r="F47" i="11"/>
  <c r="E47" i="11"/>
  <c r="D47" i="11"/>
  <c r="C47" i="11"/>
  <c r="F40" i="11"/>
  <c r="E40" i="11"/>
  <c r="D40" i="11"/>
  <c r="C40" i="11"/>
  <c r="F33" i="11"/>
  <c r="E33" i="11"/>
  <c r="D33" i="11"/>
  <c r="C33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94" i="9"/>
  <c r="H94" i="9"/>
  <c r="G93" i="9"/>
  <c r="H93" i="9"/>
  <c r="G92" i="9"/>
  <c r="H92" i="9"/>
  <c r="G91" i="9"/>
  <c r="H91" i="9"/>
  <c r="G90" i="9"/>
  <c r="H90" i="9"/>
  <c r="G89" i="9"/>
  <c r="H89" i="9"/>
  <c r="G88" i="9"/>
  <c r="H88" i="9"/>
  <c r="G87" i="9"/>
  <c r="H87" i="9"/>
  <c r="G86" i="9"/>
  <c r="H86" i="9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F95" i="9"/>
  <c r="E95" i="9"/>
  <c r="D95" i="9"/>
  <c r="C95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C15" i="9"/>
  <c r="G94" i="1"/>
  <c r="H94" i="1"/>
  <c r="G93" i="1"/>
  <c r="H93" i="1"/>
  <c r="G92" i="1"/>
  <c r="H92" i="1"/>
  <c r="G91" i="1"/>
  <c r="H91" i="1"/>
  <c r="G90" i="1"/>
  <c r="H90" i="1"/>
  <c r="G89" i="1"/>
  <c r="H89" i="1"/>
  <c r="G88" i="1"/>
  <c r="H88" i="1"/>
  <c r="G87" i="1"/>
  <c r="H87" i="1"/>
  <c r="G86" i="1"/>
  <c r="H86" i="1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95" i="1"/>
  <c r="E95" i="1"/>
  <c r="D95" i="1"/>
  <c r="C95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E15" i="1"/>
  <c r="D15" i="1"/>
  <c r="C15" i="1"/>
  <c r="C22" i="19"/>
  <c r="D22" i="19"/>
  <c r="E22" i="19"/>
  <c r="F22" i="19"/>
  <c r="G22" i="19"/>
  <c r="H22" i="19"/>
  <c r="B22" i="19"/>
  <c r="D7" i="9"/>
  <c r="G7" i="9"/>
  <c r="D15" i="9"/>
  <c r="H7" i="9"/>
  <c r="G10" i="15"/>
  <c r="F16" i="15"/>
  <c r="E16" i="15"/>
  <c r="G15" i="15"/>
  <c r="G14" i="15"/>
  <c r="G13" i="15"/>
  <c r="G12" i="15"/>
  <c r="G11" i="15"/>
  <c r="G9" i="15"/>
  <c r="G8" i="15"/>
  <c r="G7" i="15"/>
  <c r="G16" i="15" s="1"/>
  <c r="E98" i="14"/>
  <c r="E95" i="14"/>
  <c r="E88" i="14"/>
  <c r="E86" i="14"/>
  <c r="E83" i="14"/>
  <c r="E80" i="14"/>
  <c r="E77" i="14"/>
  <c r="E76" i="14"/>
  <c r="E105" i="14" s="1"/>
  <c r="E75" i="14"/>
  <c r="E61" i="14"/>
  <c r="E59" i="14"/>
  <c r="E14" i="13"/>
  <c r="E13" i="13"/>
  <c r="E15" i="13"/>
  <c r="J7" i="15"/>
  <c r="J8" i="15"/>
  <c r="J16" i="15" s="1"/>
  <c r="J9" i="15"/>
  <c r="J10" i="15"/>
  <c r="J11" i="15"/>
  <c r="J12" i="15"/>
  <c r="J13" i="15"/>
  <c r="J14" i="15"/>
  <c r="J15" i="15"/>
  <c r="I16" i="15"/>
  <c r="H16" i="15"/>
  <c r="F14" i="1"/>
  <c r="F7" i="1"/>
  <c r="F15" i="1"/>
  <c r="L16" i="15"/>
  <c r="K16" i="15"/>
  <c r="M15" i="15"/>
  <c r="M14" i="15"/>
  <c r="M13" i="15"/>
  <c r="M12" i="15"/>
  <c r="M11" i="15"/>
  <c r="M10" i="15"/>
  <c r="M9" i="15"/>
  <c r="M8" i="15"/>
  <c r="M16" i="15" s="1"/>
  <c r="M7" i="15"/>
  <c r="B9" i="20"/>
  <c r="I21" i="19"/>
  <c r="I20" i="19"/>
  <c r="I19" i="19"/>
  <c r="I18" i="19"/>
  <c r="I17" i="19"/>
  <c r="I16" i="19"/>
  <c r="I15" i="19"/>
  <c r="I14" i="19"/>
  <c r="I13" i="19"/>
  <c r="I10" i="19"/>
  <c r="I9" i="19"/>
  <c r="I8" i="19"/>
  <c r="I7" i="19"/>
  <c r="I6" i="19"/>
  <c r="I5" i="19"/>
  <c r="I4" i="19"/>
  <c r="I3" i="19"/>
  <c r="I2" i="19"/>
  <c r="B9" i="18"/>
  <c r="I22" i="19" l="1"/>
  <c r="I23" i="19" s="1"/>
  <c r="G25" i="12"/>
  <c r="H205" i="14"/>
  <c r="G205" i="14"/>
  <c r="H305" i="14"/>
  <c r="H405" i="14"/>
  <c r="G305" i="14"/>
  <c r="G55" i="14"/>
  <c r="H155" i="14"/>
  <c r="G155" i="14"/>
  <c r="H255" i="14"/>
  <c r="H355" i="14"/>
  <c r="H455" i="14"/>
  <c r="H55" i="14"/>
  <c r="H105" i="14"/>
  <c r="G20" i="13"/>
  <c r="G30" i="13"/>
  <c r="G40" i="13"/>
  <c r="G50" i="13"/>
  <c r="G15" i="13"/>
  <c r="H25" i="13"/>
  <c r="H35" i="13"/>
  <c r="H50" i="13"/>
  <c r="G10" i="13"/>
  <c r="H15" i="13"/>
  <c r="H40" i="13"/>
  <c r="H20" i="13"/>
  <c r="G25" i="13"/>
  <c r="G35" i="13"/>
  <c r="G45" i="13"/>
  <c r="H35" i="12"/>
  <c r="H45" i="12"/>
  <c r="G45" i="12"/>
  <c r="G35" i="12"/>
  <c r="G10" i="12"/>
  <c r="G20" i="12"/>
  <c r="H30" i="12"/>
  <c r="H40" i="12"/>
  <c r="H15" i="12"/>
  <c r="H25" i="12"/>
  <c r="G50" i="12"/>
  <c r="G15" i="12"/>
  <c r="G40" i="12"/>
  <c r="H50" i="12"/>
  <c r="G30" i="12"/>
  <c r="H10" i="12"/>
  <c r="H20" i="12"/>
  <c r="H25" i="1"/>
  <c r="H95" i="1"/>
  <c r="H45" i="1"/>
  <c r="G65" i="1"/>
  <c r="G95" i="1"/>
  <c r="H85" i="1"/>
  <c r="H35" i="1"/>
  <c r="H75" i="1"/>
  <c r="G55" i="1"/>
  <c r="H65" i="1"/>
  <c r="G15" i="1"/>
  <c r="H19" i="11"/>
  <c r="H33" i="11"/>
  <c r="G12" i="11"/>
  <c r="H54" i="11"/>
  <c r="H68" i="11"/>
  <c r="G19" i="11"/>
  <c r="G33" i="11"/>
  <c r="G68" i="11"/>
  <c r="G47" i="11"/>
  <c r="G61" i="11"/>
  <c r="G54" i="11"/>
  <c r="H61" i="11"/>
  <c r="H47" i="11"/>
  <c r="H40" i="11"/>
  <c r="G26" i="11"/>
  <c r="G40" i="11"/>
  <c r="H26" i="11"/>
  <c r="H12" i="11"/>
  <c r="G85" i="9"/>
  <c r="H85" i="9"/>
  <c r="H35" i="9"/>
  <c r="G55" i="9"/>
  <c r="G75" i="9"/>
  <c r="G95" i="9"/>
  <c r="H25" i="9"/>
  <c r="H45" i="9"/>
  <c r="H65" i="9"/>
  <c r="G65" i="9"/>
  <c r="G45" i="9"/>
  <c r="G25" i="9"/>
  <c r="G15" i="9"/>
  <c r="H15" i="9"/>
  <c r="H95" i="9"/>
  <c r="H75" i="9"/>
  <c r="H55" i="9"/>
  <c r="G35" i="9"/>
  <c r="D8" i="15"/>
  <c r="D16" i="15" s="1"/>
  <c r="G405" i="14"/>
  <c r="G105" i="14"/>
  <c r="G455" i="14"/>
  <c r="G355" i="14"/>
  <c r="G255" i="14"/>
  <c r="H30" i="13"/>
  <c r="H10" i="13"/>
  <c r="H45" i="13"/>
  <c r="G85" i="1"/>
  <c r="G45" i="1"/>
  <c r="G35" i="1"/>
  <c r="G75" i="1"/>
  <c r="H55" i="1"/>
  <c r="G25" i="1"/>
  <c r="H15" i="1"/>
</calcChain>
</file>

<file path=xl/sharedStrings.xml><?xml version="1.0" encoding="utf-8"?>
<sst xmlns="http://schemas.openxmlformats.org/spreadsheetml/2006/main" count="1766" uniqueCount="148">
  <si>
    <t>Region Sjælland, somatiske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</si>
  <si>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</si>
  <si>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</si>
  <si>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</si>
  <si>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</si>
  <si>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Sjællands Universitetshospital</t>
  </si>
  <si>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</si>
  <si>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</si>
  <si>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</si>
  <si>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</si>
  <si>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</si>
  <si>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</si>
  <si>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</si>
  <si>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</si>
  <si>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</si>
  <si>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Holbæk Sygehus</t>
  </si>
  <si>
    <t>Næstved, Slagelse og Ringsted Sygehuse</t>
  </si>
  <si>
    <t>Nykøbing F.  Sygehus</t>
  </si>
  <si>
    <t>Sygehus Nord</t>
  </si>
  <si>
    <t>Sygehus Syd</t>
  </si>
  <si>
    <t>Garantiklinikken</t>
  </si>
  <si>
    <t>Øvrige i Region Sjælland</t>
  </si>
  <si>
    <t>Ikke fordelte udgifter og indtægter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</si>
  <si>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</si>
  <si>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 xml:space="preserve">Skema 3: 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</si>
  <si>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</si>
  <si>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</si>
  <si>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</si>
  <si>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</si>
  <si>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</si>
  <si>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</si>
  <si>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</si>
  <si>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</si>
  <si>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</si>
  <si>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</si>
  <si>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</si>
  <si>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</si>
  <si>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</si>
  <si>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</si>
  <si>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</si>
  <si>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</si>
  <si>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</si>
  <si>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</si>
  <si>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</si>
  <si>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</si>
  <si>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</si>
  <si>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</si>
  <si>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</si>
  <si>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</si>
  <si>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</si>
  <si>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</si>
  <si>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</si>
  <si>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</si>
  <si>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</si>
  <si>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</si>
  <si>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</si>
  <si>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</si>
  <si>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</si>
  <si>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</si>
  <si>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</si>
  <si>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</si>
  <si>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</si>
  <si>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</si>
  <si>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</si>
  <si>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</si>
  <si>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</si>
  <si>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</si>
  <si>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</si>
  <si>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</si>
  <si>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</si>
  <si>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</si>
  <si>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</si>
  <si>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</si>
  <si>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</si>
  <si>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</si>
  <si>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</si>
  <si>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</si>
  <si>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</si>
  <si>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Lukkede poster (må kun bruges af Sundhedsdatastyrelsen)</t>
  </si>
  <si>
    <t/>
  </si>
  <si>
    <t>Nykøbing F,  Sygehus</t>
  </si>
  <si>
    <t>Skema 7: Vederlagsfrie ydelser mellem sygehusene. (1.000 kr.)</t>
  </si>
  <si>
    <t>Leverede</t>
  </si>
  <si>
    <t>Modtagne</t>
  </si>
  <si>
    <t>Lev. - Mod.</t>
  </si>
  <si>
    <t>Ikke fordelte udgifter Region Sjælland, somatik</t>
  </si>
  <si>
    <t>NB: Afstem med psykiatrien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</si>
  <si>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</si>
  <si>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</si>
  <si>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 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</si>
  <si>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</si>
  <si>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</si>
  <si>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</si>
  <si>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</si>
  <si>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</si>
  <si>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</si>
  <si>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</si>
  <si>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</si>
  <si>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</si>
  <si>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</si>
  <si>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</si>
  <si>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</si>
  <si>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</si>
  <si>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Afstemning af Øvrige i Region Sjælland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</si>
  <si>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</si>
  <si>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</si>
  <si>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</si>
  <si>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</si>
  <si>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</si>
  <si>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</si>
  <si>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</si>
  <si>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</si>
  <si>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DTD-sum</t>
  </si>
  <si>
    <t>Δ2023-2024</t>
  </si>
  <si>
    <t>2024</t>
  </si>
  <si>
    <t>Væsentlig reduktion i vikarforbrug. Derfor også stigning i lønninger</t>
  </si>
  <si>
    <t>Privathospitalsforbrug bliver nu konteret direkte på sygehusene og ikke centralt</t>
  </si>
  <si>
    <t>Uvæsentlig</t>
  </si>
  <si>
    <t>Fald i refusion til patienter. Kan skyldes lavere el priser</t>
  </si>
  <si>
    <t>Indfrielse af aftaler</t>
  </si>
  <si>
    <t>Fald i indtægter i Klinisk Biokemi fra privathospitaler</t>
  </si>
  <si>
    <t xml:space="preserve">Stigning i husleje fra Nykøbing Sj. Og Kalundborg. Samt fejlbogføring i 2023. </t>
  </si>
  <si>
    <t>Refusion til patienter (strøm m.m.). Kan skyldes lavere el priser</t>
  </si>
  <si>
    <t>Uvæsentligt beløb</t>
  </si>
  <si>
    <t>Udgifterne falder forskelligt i projektperioden</t>
  </si>
  <si>
    <t xml:space="preserve">Der er udtaget lidt flere præparater ud fra modellen om &gt;75% udleveret. 26 præparater i 2024 mod 18 i 2023. </t>
  </si>
  <si>
    <t>Uopmærksom på ændret konteringspraksis</t>
  </si>
  <si>
    <t>Politisk styrket fokus på øget hjemmebehandling</t>
  </si>
  <si>
    <t>Fejlbogføring</t>
  </si>
  <si>
    <t xml:space="preserve">Der er udtaget lidt flere præparater ud fra modellen om &gt;75% udleveret. </t>
  </si>
  <si>
    <t>NFS</t>
  </si>
  <si>
    <t>Fald i vikarforbrug</t>
  </si>
  <si>
    <t>Sammenlægning med NFS</t>
  </si>
  <si>
    <t>Se note 1</t>
  </si>
  <si>
    <t>Se note 5</t>
  </si>
  <si>
    <t>Se note 6</t>
  </si>
  <si>
    <t>Se note 2</t>
  </si>
  <si>
    <t>Se note 4</t>
  </si>
  <si>
    <t>Se note 7</t>
  </si>
  <si>
    <t>Se note 8</t>
  </si>
  <si>
    <t>Se note 9</t>
  </si>
  <si>
    <t>Se note 10</t>
  </si>
  <si>
    <t>Se note 3</t>
  </si>
  <si>
    <t>Skyldes færre indtægter til forskning</t>
  </si>
  <si>
    <t xml:space="preserve">Større fokus på rettidige omposteringer til driftkontoerne </t>
  </si>
  <si>
    <t>Nedgang i vikarforbruget</t>
  </si>
  <si>
    <t>Færre refusioner til patienter, muligvis sfa. lavere elpriser</t>
  </si>
  <si>
    <t>pl reguleret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</si>
</sst>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._-;\-* #,##0.00\ _k_r_._-;_-* &quot;-&quot;??\ _k_r_._-;_-@_-"/>
    <numFmt numFmtId="165" formatCode="_ * #,##0.00_ ;_ * \-#,##0.00_ ;_ * &quot;-&quot;??_ ;_ @_ "/>
    <numFmt numFmtId="166" formatCode="_ * #,##0_ ;_ * \-#,##0_ ;_ * &quot;-&quot;??_ ;_ @_ "/>
    <numFmt numFmtId="167" formatCode="#,###"/>
    <numFmt numFmtId="168" formatCode="_ &quot;kr.&quot;\ * #,##0.00_ ;_ &quot;kr.&quot;\ * \-#,##0.00_ ;_ &quot;kr.&quot;\ * &quot;-&quot;??_ ;_ @_ 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Segoe UI"/>
      <family val="2"/>
    </font>
    <font>
      <sz val="9.5"/>
      <color rgb="FF000000"/>
      <name val="Arial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7">
    <xf numFmtId="0" fontId="0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8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2" fillId="0" borderId="0"/>
    <xf numFmtId="0" fontId="4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0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0" fontId="18" fillId="0" borderId="0"/>
    <xf numFmtId="165" fontId="18" fillId="0" borderId="0" applyFont="0" applyFill="0" applyBorder="0" applyAlignment="0" applyProtection="0"/>
    <xf numFmtId="0" fontId="4" fillId="0" borderId="0"/>
    <xf numFmtId="9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8" fillId="0" borderId="0"/>
    <xf numFmtId="0" fontId="20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18" fillId="0" borderId="0"/>
    <xf numFmtId="0" fontId="20" fillId="0" borderId="0"/>
    <xf numFmtId="165" fontId="20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18" fillId="0" borderId="0"/>
    <xf numFmtId="0" fontId="18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8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165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0" fontId="23" fillId="0" borderId="0"/>
    <xf numFmtId="0" fontId="18" fillId="0" borderId="0"/>
    <xf numFmtId="0" fontId="23" fillId="0" borderId="0"/>
    <xf numFmtId="0" fontId="23" fillId="0" borderId="0"/>
    <xf numFmtId="0" fontId="20" fillId="0" borderId="0"/>
    <xf numFmtId="9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3" fillId="0" borderId="0"/>
    <xf numFmtId="164" fontId="18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2" fillId="0" borderId="0"/>
    <xf numFmtId="168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2" fillId="0" borderId="0"/>
    <xf numFmtId="0" fontId="20" fillId="0" borderId="0"/>
    <xf numFmtId="165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0" fontId="20" fillId="0" borderId="0"/>
  </cellStyleXfs>
  <cellXfs count="179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3" fontId="11" fillId="2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3" fontId="1" fillId="0" borderId="0" xfId="0" applyNumberFormat="1" applyFont="1" applyAlignment="1">
      <alignment horizontal="right"/>
    </xf>
    <xf numFmtId="0" fontId="7" fillId="0" borderId="0" xfId="0" applyFont="1" applyAlignment="1">
      <alignment horizontal="justify" vertical="top"/>
    </xf>
    <xf numFmtId="0" fontId="1" fillId="2" borderId="0" xfId="0" applyFont="1" applyFill="1" applyProtection="1">
      <protection locked="0"/>
    </xf>
    <xf numFmtId="0" fontId="0" fillId="0" borderId="0" xfId="0" applyAlignment="1">
      <alignment horizontal="justify"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11" fillId="0" borderId="0" xfId="0" applyFont="1" applyAlignment="1">
      <alignment wrapText="1"/>
    </xf>
    <xf numFmtId="166" fontId="0" fillId="0" borderId="0" xfId="1" applyNumberFormat="1" applyFont="1" applyFill="1" applyBorder="1" applyProtection="1">
      <protection locked="0"/>
    </xf>
    <xf numFmtId="0" fontId="1" fillId="2" borderId="0" xfId="0" applyFont="1" applyFill="1"/>
    <xf numFmtId="49" fontId="4" fillId="0" borderId="0" xfId="0" applyNumberFormat="1" applyFont="1" applyAlignment="1">
      <alignment wrapText="1"/>
    </xf>
    <xf numFmtId="0" fontId="4" fillId="2" borderId="0" xfId="0" applyFont="1" applyFill="1"/>
    <xf numFmtId="0" fontId="15" fillId="2" borderId="0" xfId="0" applyFont="1" applyFill="1" applyProtection="1">
      <protection locked="0"/>
    </xf>
    <xf numFmtId="166" fontId="0" fillId="0" borderId="0" xfId="1" applyNumberFormat="1" applyFont="1" applyFill="1" applyAlignment="1" applyProtection="1">
      <alignment horizontal="right"/>
    </xf>
    <xf numFmtId="167" fontId="11" fillId="2" borderId="0" xfId="0" applyNumberFormat="1" applyFont="1" applyFill="1" applyAlignment="1">
      <alignment horizontal="right"/>
    </xf>
    <xf numFmtId="167" fontId="0" fillId="0" borderId="0" xfId="1" applyNumberFormat="1" applyFont="1" applyFill="1" applyProtection="1"/>
    <xf numFmtId="167" fontId="1" fillId="2" borderId="0" xfId="0" applyNumberFormat="1" applyFont="1" applyFill="1"/>
    <xf numFmtId="167" fontId="0" fillId="0" borderId="0" xfId="0" applyNumberFormat="1"/>
    <xf numFmtId="0" fontId="12" fillId="0" borderId="0" xfId="0" applyFont="1"/>
    <xf numFmtId="166" fontId="0" fillId="0" borderId="0" xfId="1" applyNumberFormat="1" applyFont="1" applyFill="1" applyProtection="1">
      <protection locked="0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7" fontId="11" fillId="0" borderId="0" xfId="0" applyNumberFormat="1" applyFont="1"/>
    <xf numFmtId="49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167" fontId="9" fillId="2" borderId="0" xfId="0" applyNumberFormat="1" applyFont="1" applyFill="1" applyAlignment="1">
      <alignment wrapText="1"/>
    </xf>
    <xf numFmtId="167" fontId="9" fillId="0" borderId="0" xfId="0" applyNumberFormat="1" applyFont="1" applyAlignment="1">
      <alignment wrapText="1"/>
    </xf>
    <xf numFmtId="167" fontId="16" fillId="0" borderId="0" xfId="0" applyNumberFormat="1" applyFont="1" applyAlignment="1">
      <alignment wrapText="1"/>
    </xf>
    <xf numFmtId="166" fontId="0" fillId="0" borderId="0" xfId="1" applyNumberFormat="1" applyFont="1"/>
    <xf numFmtId="167" fontId="0" fillId="2" borderId="0" xfId="0" applyNumberFormat="1" applyFill="1"/>
    <xf numFmtId="167" fontId="0" fillId="2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0" fillId="2" borderId="0" xfId="0" applyFill="1" applyProtection="1">
      <protection locked="0"/>
    </xf>
    <xf numFmtId="167" fontId="1" fillId="0" borderId="0" xfId="0" applyNumberFormat="1" applyFont="1"/>
    <xf numFmtId="167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Protection="1">
      <protection locked="0"/>
    </xf>
    <xf numFmtId="167" fontId="11" fillId="0" borderId="0" xfId="0" applyNumberFormat="1" applyFont="1" applyAlignment="1">
      <alignment horizontal="right"/>
    </xf>
    <xf numFmtId="0" fontId="0" fillId="2" borderId="0" xfId="0" applyFill="1" applyAlignment="1" applyProtection="1">
      <alignment horizontal="right"/>
      <protection locked="0"/>
    </xf>
    <xf numFmtId="166" fontId="0" fillId="2" borderId="0" xfId="1" applyNumberFormat="1" applyFont="1" applyFill="1" applyProtection="1">
      <protection locked="0"/>
    </xf>
    <xf numFmtId="166" fontId="0" fillId="2" borderId="0" xfId="1" applyNumberFormat="1" applyFont="1" applyFill="1" applyAlignment="1" applyProtection="1">
      <alignment horizontal="right"/>
    </xf>
    <xf numFmtId="0" fontId="4" fillId="3" borderId="0" xfId="0" applyFont="1" applyFill="1" applyProtection="1">
      <protection locked="0"/>
    </xf>
    <xf numFmtId="0" fontId="1" fillId="3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167" fontId="0" fillId="2" borderId="0" xfId="1" applyNumberFormat="1" applyFont="1" applyFill="1" applyProtection="1"/>
    <xf numFmtId="167" fontId="4" fillId="3" borderId="0" xfId="0" applyNumberFormat="1" applyFont="1" applyFill="1" applyProtection="1">
      <protection locked="0"/>
    </xf>
    <xf numFmtId="167" fontId="4" fillId="2" borderId="0" xfId="0" applyNumberFormat="1" applyFont="1" applyFill="1" applyProtection="1">
      <protection locked="0"/>
    </xf>
    <xf numFmtId="167" fontId="11" fillId="2" borderId="0" xfId="1" applyNumberFormat="1" applyFont="1" applyFill="1" applyProtection="1"/>
    <xf numFmtId="166" fontId="11" fillId="2" borderId="0" xfId="1" applyNumberFormat="1" applyFont="1" applyFill="1" applyAlignment="1" applyProtection="1">
      <alignment horizontal="right"/>
    </xf>
    <xf numFmtId="166" fontId="11" fillId="2" borderId="0" xfId="1" applyNumberFormat="1" applyFont="1" applyFill="1" applyBorder="1" applyProtection="1">
      <protection locked="0"/>
    </xf>
    <xf numFmtId="0" fontId="13" fillId="2" borderId="0" xfId="0" applyFont="1" applyFill="1" applyAlignment="1" applyProtection="1">
      <alignment vertical="top"/>
      <protection locked="0"/>
    </xf>
    <xf numFmtId="167" fontId="0" fillId="0" borderId="0" xfId="0" applyNumberFormat="1" applyProtection="1">
      <protection locked="0"/>
    </xf>
    <xf numFmtId="166" fontId="11" fillId="2" borderId="0" xfId="1" applyNumberFormat="1" applyFont="1" applyFill="1" applyProtection="1">
      <protection locked="0"/>
    </xf>
    <xf numFmtId="167" fontId="9" fillId="2" borderId="0" xfId="0" applyNumberFormat="1" applyFont="1" applyFill="1" applyAlignment="1" applyProtection="1">
      <alignment wrapText="1"/>
      <protection locked="0"/>
    </xf>
    <xf numFmtId="0" fontId="13" fillId="2" borderId="0" xfId="0" applyFont="1" applyFill="1" applyAlignment="1" applyProtection="1">
      <alignment horizontal="justify"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6" fontId="13" fillId="2" borderId="0" xfId="1" applyNumberFormat="1" applyFont="1" applyFill="1" applyBorder="1" applyProtection="1">
      <protection locked="0"/>
    </xf>
    <xf numFmtId="166" fontId="13" fillId="2" borderId="0" xfId="1" applyNumberFormat="1" applyFont="1" applyFill="1" applyProtection="1">
      <protection locked="0"/>
    </xf>
    <xf numFmtId="166" fontId="13" fillId="0" borderId="0" xfId="1" applyNumberFormat="1" applyFont="1" applyFill="1" applyBorder="1" applyProtection="1">
      <protection locked="0"/>
    </xf>
    <xf numFmtId="166" fontId="13" fillId="0" borderId="0" xfId="1" applyNumberFormat="1" applyFont="1" applyFill="1" applyProtection="1">
      <protection locked="0"/>
    </xf>
    <xf numFmtId="166" fontId="0" fillId="2" borderId="0" xfId="1" quotePrefix="1" applyNumberFormat="1" applyFont="1" applyFill="1" applyBorder="1" applyProtection="1">
      <protection locked="0"/>
    </xf>
    <xf numFmtId="166" fontId="0" fillId="2" borderId="0" xfId="1" applyNumberFormat="1" applyFont="1" applyFill="1" applyBorder="1" applyProtection="1">
      <protection locked="0"/>
    </xf>
    <xf numFmtId="167" fontId="0" fillId="2" borderId="0" xfId="0" applyNumberFormat="1" applyFill="1" applyAlignment="1" applyProtection="1">
      <alignment vertical="top"/>
      <protection locked="0"/>
    </xf>
    <xf numFmtId="0" fontId="0" fillId="2" borderId="0" xfId="0" applyFill="1" applyAlignment="1" applyProtection="1">
      <alignment horizontal="justify"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 wrapText="1"/>
      <protection locked="0"/>
    </xf>
    <xf numFmtId="167" fontId="0" fillId="2" borderId="0" xfId="0" applyNumberFormat="1" applyFill="1" applyAlignment="1" applyProtection="1">
      <alignment horizontal="justify" vertical="top"/>
      <protection locked="0"/>
    </xf>
    <xf numFmtId="167" fontId="0" fillId="2" borderId="0" xfId="0" applyNumberFormat="1" applyFill="1" applyProtection="1">
      <protection locked="0"/>
    </xf>
    <xf numFmtId="167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justify" vertical="top"/>
      <protection locked="0"/>
    </xf>
    <xf numFmtId="0" fontId="0" fillId="0" borderId="0" xfId="0" applyAlignment="1" applyProtection="1">
      <alignment vertical="top"/>
      <protection locked="0"/>
    </xf>
    <xf numFmtId="0" fontId="13" fillId="0" borderId="0" xfId="0" applyFont="1" applyAlignment="1" applyProtection="1">
      <alignment horizontal="justify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2" borderId="0" xfId="0" applyFill="1" applyAlignment="1" applyProtection="1">
      <alignment wrapText="1"/>
      <protection locked="0"/>
    </xf>
    <xf numFmtId="167" fontId="4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167" fontId="19" fillId="0" borderId="0" xfId="0" applyNumberFormat="1" applyFont="1" applyProtection="1">
      <protection locked="0"/>
    </xf>
    <xf numFmtId="167" fontId="4" fillId="0" borderId="0" xfId="0" applyNumberFormat="1" applyFont="1" applyAlignment="1" applyProtection="1">
      <alignment wrapText="1"/>
      <protection locked="0"/>
    </xf>
    <xf numFmtId="167" fontId="9" fillId="0" borderId="0" xfId="0" applyNumberFormat="1" applyFont="1" applyAlignment="1" applyProtection="1">
      <alignment wrapText="1"/>
      <protection locked="0"/>
    </xf>
    <xf numFmtId="167" fontId="0" fillId="0" borderId="0" xfId="0" applyNumberFormat="1" applyAlignment="1" applyProtection="1">
      <alignment horizontal="right" vertical="top"/>
      <protection locked="0"/>
    </xf>
    <xf numFmtId="167" fontId="0" fillId="2" borderId="0" xfId="0" applyNumberFormat="1" applyFill="1" applyAlignment="1" applyProtection="1">
      <alignment horizontal="right" vertical="top"/>
      <protection locked="0"/>
    </xf>
    <xf numFmtId="0" fontId="0" fillId="0" borderId="0" xfId="0" applyProtection="1"/>
    <xf numFmtId="0" fontId="11" fillId="0" borderId="0" xfId="0" applyFont="1" applyProtection="1"/>
    <xf numFmtId="0" fontId="1" fillId="0" borderId="0" xfId="0" applyFont="1" applyProtection="1"/>
    <xf numFmtId="0" fontId="5" fillId="0" borderId="0" xfId="0" applyFont="1" applyAlignment="1" applyProtection="1">
      <alignment horizontal="justify" vertical="top"/>
    </xf>
    <xf numFmtId="0" fontId="0" fillId="2" borderId="0" xfId="0" applyFill="1" applyAlignment="1" applyProtection="1">
      <alignment horizontal="justify" vertical="top"/>
    </xf>
    <xf numFmtId="167" fontId="0" fillId="2" borderId="0" xfId="0" applyNumberFormat="1" applyFill="1" applyAlignment="1" applyProtection="1">
      <alignment vertical="top"/>
    </xf>
    <xf numFmtId="167" fontId="0" fillId="2" borderId="0" xfId="0" applyNumberFormat="1" applyFill="1" applyAlignment="1" applyProtection="1">
      <alignment horizontal="right" vertical="top"/>
    </xf>
    <xf numFmtId="3" fontId="0" fillId="2" borderId="0" xfId="0" applyNumberFormat="1" applyFill="1" applyAlignment="1" applyProtection="1">
      <alignment horizontal="right" vertical="top"/>
    </xf>
    <xf numFmtId="0" fontId="0" fillId="0" borderId="0" xfId="0" applyAlignment="1" applyProtection="1">
      <alignment horizontal="justify" vertical="top"/>
    </xf>
    <xf numFmtId="167" fontId="0" fillId="0" borderId="0" xfId="0" applyNumberFormat="1" applyAlignment="1" applyProtection="1">
      <alignment vertical="top"/>
    </xf>
    <xf numFmtId="167" fontId="0" fillId="0" borderId="0" xfId="0" applyNumberFormat="1" applyAlignment="1" applyProtection="1">
      <alignment horizontal="right" vertical="top"/>
    </xf>
    <xf numFmtId="3" fontId="0" fillId="0" borderId="0" xfId="0" applyNumberFormat="1" applyAlignment="1" applyProtection="1">
      <alignment horizontal="right" vertical="top"/>
    </xf>
    <xf numFmtId="0" fontId="0" fillId="0" borderId="0" xfId="0" applyAlignment="1" applyProtection="1">
      <alignment vertical="top"/>
    </xf>
    <xf numFmtId="0" fontId="0" fillId="2" borderId="0" xfId="0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</xf>
    <xf numFmtId="167" fontId="1" fillId="2" borderId="0" xfId="0" applyNumberFormat="1" applyFont="1" applyFill="1" applyAlignment="1" applyProtection="1">
      <alignment vertical="top"/>
    </xf>
    <xf numFmtId="167" fontId="1" fillId="2" borderId="0" xfId="0" applyNumberFormat="1" applyFont="1" applyFill="1" applyAlignment="1" applyProtection="1">
      <alignment horizontal="right" vertical="top"/>
    </xf>
    <xf numFmtId="167" fontId="11" fillId="2" borderId="0" xfId="0" applyNumberFormat="1" applyFont="1" applyFill="1" applyAlignment="1" applyProtection="1">
      <alignment horizontal="right" vertical="top"/>
    </xf>
    <xf numFmtId="3" fontId="11" fillId="2" borderId="0" xfId="0" applyNumberFormat="1" applyFont="1" applyFill="1" applyAlignment="1" applyProtection="1">
      <alignment horizontal="right" vertical="top"/>
    </xf>
    <xf numFmtId="0" fontId="1" fillId="0" borderId="0" xfId="0" applyFont="1" applyAlignment="1" applyProtection="1">
      <alignment horizontal="justify" vertical="top"/>
    </xf>
    <xf numFmtId="167" fontId="1" fillId="0" borderId="0" xfId="0" applyNumberFormat="1" applyFont="1" applyProtection="1"/>
    <xf numFmtId="0" fontId="5" fillId="0" borderId="0" xfId="0" applyFont="1" applyAlignment="1" applyProtection="1">
      <alignment vertical="top"/>
    </xf>
    <xf numFmtId="167" fontId="24" fillId="0" borderId="0" xfId="0" applyNumberFormat="1" applyFont="1" applyAlignment="1" applyProtection="1">
      <alignment vertical="top"/>
    </xf>
    <xf numFmtId="0" fontId="6" fillId="0" borderId="0" xfId="0" applyFont="1" applyProtection="1"/>
    <xf numFmtId="0" fontId="1" fillId="2" borderId="0" xfId="0" applyFont="1" applyFill="1" applyProtection="1"/>
    <xf numFmtId="167" fontId="1" fillId="2" borderId="0" xfId="0" applyNumberFormat="1" applyFont="1" applyFill="1" applyProtection="1"/>
    <xf numFmtId="167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167" fontId="0" fillId="2" borderId="0" xfId="0" applyNumberFormat="1" applyFill="1" applyAlignment="1" applyProtection="1">
      <alignment horizontal="justify" vertical="top"/>
    </xf>
    <xf numFmtId="0" fontId="5" fillId="0" borderId="0" xfId="0" applyFont="1" applyProtection="1"/>
    <xf numFmtId="0" fontId="0" fillId="2" borderId="0" xfId="0" applyFill="1" applyProtection="1"/>
    <xf numFmtId="167" fontId="0" fillId="2" borderId="0" xfId="0" applyNumberFormat="1" applyFill="1" applyProtection="1"/>
    <xf numFmtId="167" fontId="0" fillId="2" borderId="0" xfId="0" applyNumberFormat="1" applyFill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167" fontId="0" fillId="0" borderId="0" xfId="0" applyNumberFormat="1" applyProtection="1"/>
    <xf numFmtId="167" fontId="0" fillId="0" borderId="0" xfId="0" applyNumberFormat="1" applyAlignment="1" applyProtection="1">
      <alignment horizontal="right"/>
    </xf>
    <xf numFmtId="3" fontId="0" fillId="0" borderId="0" xfId="0" applyNumberFormat="1" applyAlignment="1" applyProtection="1">
      <alignment horizontal="right"/>
    </xf>
    <xf numFmtId="0" fontId="17" fillId="0" borderId="0" xfId="0" applyFont="1" applyProtection="1"/>
    <xf numFmtId="167" fontId="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right"/>
    </xf>
    <xf numFmtId="167" fontId="11" fillId="0" borderId="0" xfId="0" applyNumberFormat="1" applyFont="1" applyAlignment="1" applyProtection="1">
      <alignment horizontal="right"/>
    </xf>
    <xf numFmtId="0" fontId="4" fillId="3" borderId="0" xfId="0" applyFont="1" applyFill="1" applyProtection="1"/>
    <xf numFmtId="167" fontId="4" fillId="3" borderId="0" xfId="0" applyNumberFormat="1" applyFont="1" applyFill="1" applyProtection="1"/>
    <xf numFmtId="0" fontId="4" fillId="0" borderId="0" xfId="0" applyFont="1" applyProtection="1"/>
    <xf numFmtId="167" fontId="4" fillId="0" borderId="0" xfId="0" applyNumberFormat="1" applyFont="1" applyProtection="1"/>
    <xf numFmtId="0" fontId="4" fillId="2" borderId="0" xfId="0" applyFont="1" applyFill="1" applyProtection="1"/>
    <xf numFmtId="167" fontId="4" fillId="2" borderId="0" xfId="0" applyNumberFormat="1" applyFont="1" applyFill="1" applyProtection="1"/>
    <xf numFmtId="0" fontId="1" fillId="3" borderId="0" xfId="0" applyFont="1" applyFill="1" applyProtection="1"/>
    <xf numFmtId="167" fontId="1" fillId="3" borderId="0" xfId="0" applyNumberFormat="1" applyFont="1" applyFill="1" applyProtection="1"/>
    <xf numFmtId="0" fontId="14" fillId="0" borderId="0" xfId="0" applyFont="1" applyProtection="1"/>
    <xf numFmtId="0" fontId="11" fillId="2" borderId="0" xfId="0" applyFont="1" applyFill="1" applyProtection="1"/>
    <xf numFmtId="167" fontId="11" fillId="2" borderId="0" xfId="0" applyNumberFormat="1" applyFont="1" applyFill="1" applyProtection="1"/>
    <xf numFmtId="0" fontId="19" fillId="0" borderId="0" xfId="0" applyFont="1" applyProtection="1"/>
    <xf numFmtId="167" fontId="19" fillId="0" borderId="0" xfId="0" applyNumberFormat="1" applyFont="1" applyProtection="1"/>
    <xf numFmtId="0" fontId="4" fillId="0" borderId="0" xfId="0" applyFont="1" applyAlignment="1" applyProtection="1">
      <alignment wrapText="1"/>
    </xf>
    <xf numFmtId="167" fontId="4" fillId="0" borderId="0" xfId="0" applyNumberFormat="1" applyFont="1" applyAlignment="1" applyProtection="1">
      <alignment wrapText="1"/>
    </xf>
    <xf numFmtId="167" fontId="0" fillId="0" borderId="0" xfId="0" quotePrefix="1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167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7" fontId="9" fillId="0" borderId="0" xfId="0" applyNumberFormat="1" applyFont="1" applyAlignment="1" applyProtection="1">
      <alignment wrapText="1"/>
    </xf>
    <xf numFmtId="0" fontId="16" fillId="0" borderId="0" xfId="0" applyFont="1" applyAlignment="1" applyProtection="1">
      <alignment wrapText="1"/>
    </xf>
    <xf numFmtId="167" fontId="16" fillId="0" borderId="0" xfId="0" applyNumberFormat="1" applyFont="1" applyAlignment="1" applyProtection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</cellXfs>
  <cellStyles count="287">
    <cellStyle name="Comma 2" xfId="10" xr:uid="{00000000-0005-0000-0000-000000000000}"/>
    <cellStyle name="Comma 2 2" xfId="17" xr:uid="{00000000-0005-0000-0000-000001000000}"/>
    <cellStyle name="Comma 2 3" xfId="125" xr:uid="{00000000-0005-0000-0000-000002000000}"/>
    <cellStyle name="Comma 2 3 2" xfId="128" xr:uid="{00000000-0005-0000-0000-000003000000}"/>
    <cellStyle name="Comma 2 4" xfId="127" xr:uid="{00000000-0005-0000-0000-000004000000}"/>
    <cellStyle name="Komma" xfId="1" builtinId="3"/>
    <cellStyle name="Komma 10" xfId="21" xr:uid="{00000000-0005-0000-0000-000006000000}"/>
    <cellStyle name="Komma 11" xfId="20" xr:uid="{00000000-0005-0000-0000-000007000000}"/>
    <cellStyle name="Komma 11 2 2 2 2" xfId="65" xr:uid="{00000000-0005-0000-0000-000008000000}"/>
    <cellStyle name="Komma 11 2 2 2 2 2" xfId="114" xr:uid="{00000000-0005-0000-0000-000009000000}"/>
    <cellStyle name="Komma 11 2 2 2 2 2 2" xfId="277" xr:uid="{7E9C1828-E5D6-4232-859C-C7458AC462AA}"/>
    <cellStyle name="Komma 11 2 2 2 2 2 3" xfId="202" xr:uid="{31E9DE13-F970-4ACE-9558-E00E25200EA6}"/>
    <cellStyle name="Komma 11 2 2 2 2 3" xfId="240" xr:uid="{1A561340-DA41-46F8-8D24-3196BE179D31}"/>
    <cellStyle name="Komma 11 2 2 2 2 4" xfId="164" xr:uid="{0F9BF77E-D57B-4531-B130-38D8C5D6028F}"/>
    <cellStyle name="Komma 12" xfId="70" xr:uid="{00000000-0005-0000-0000-00000A000000}"/>
    <cellStyle name="Komma 13" xfId="76" xr:uid="{00000000-0005-0000-0000-00000B000000}"/>
    <cellStyle name="Komma 14" xfId="14" xr:uid="{00000000-0005-0000-0000-00000C000000}"/>
    <cellStyle name="Komma 14 2" xfId="213" xr:uid="{6E02563D-AA10-4F75-BAA1-80928E5FF4B1}"/>
    <cellStyle name="Komma 15" xfId="6" xr:uid="{00000000-0005-0000-0000-00000D000000}"/>
    <cellStyle name="Komma 15 2" xfId="126" xr:uid="{00000000-0005-0000-0000-00000E000000}"/>
    <cellStyle name="Komma 15 3" xfId="137" xr:uid="{C24BEF1E-4CD3-44CA-AFFC-FFBCA6593904}"/>
    <cellStyle name="Komma 16" xfId="168" xr:uid="{059712DF-0B34-4671-A8D1-4E05318068E2}"/>
    <cellStyle name="Komma 17" xfId="132" xr:uid="{3BF1FD7C-362E-4D13-B243-50796B7FFE36}"/>
    <cellStyle name="Komma 2" xfId="2" xr:uid="{00000000-0005-0000-0000-00000F000000}"/>
    <cellStyle name="Komma 2 2" xfId="5" xr:uid="{00000000-0005-0000-0000-000010000000}"/>
    <cellStyle name="Komma 2 2 2" xfId="71" xr:uid="{00000000-0005-0000-0000-000011000000}"/>
    <cellStyle name="Komma 2 3" xfId="15" xr:uid="{00000000-0005-0000-0000-000012000000}"/>
    <cellStyle name="Komma 3" xfId="4" xr:uid="{00000000-0005-0000-0000-000013000000}"/>
    <cellStyle name="Komma 3 2" xfId="36" xr:uid="{00000000-0005-0000-0000-000014000000}"/>
    <cellStyle name="Komma 3 2 2" xfId="45" xr:uid="{00000000-0005-0000-0000-000015000000}"/>
    <cellStyle name="Komma 3 2 2 2" xfId="62" xr:uid="{00000000-0005-0000-0000-000016000000}"/>
    <cellStyle name="Komma 3 2 2 2 2" xfId="113" xr:uid="{00000000-0005-0000-0000-000017000000}"/>
    <cellStyle name="Komma 3 2 2 2 2 2" xfId="276" xr:uid="{47A750D6-9D3E-44AD-8EDF-ACB0F8DB698C}"/>
    <cellStyle name="Komma 3 2 2 2 2 3" xfId="201" xr:uid="{BC4AA168-CCAB-4937-BC29-16C995A496AC}"/>
    <cellStyle name="Komma 3 2 2 2 3" xfId="239" xr:uid="{1D889E8B-9627-43B5-9831-BB2341FC6493}"/>
    <cellStyle name="Komma 3 2 2 2 4" xfId="163" xr:uid="{C9195735-9F95-4674-8DE5-03E2453E1403}"/>
    <cellStyle name="Komma 3 2 2 3" xfId="100" xr:uid="{00000000-0005-0000-0000-000018000000}"/>
    <cellStyle name="Komma 3 2 2 3 2" xfId="263" xr:uid="{BF04E137-5A44-4AA6-B703-D1A0EF14907F}"/>
    <cellStyle name="Komma 3 2 2 3 3" xfId="188" xr:uid="{20834209-AFDA-4EEA-ACE3-7512A922FB0A}"/>
    <cellStyle name="Komma 3 2 2 4" xfId="226" xr:uid="{2F81985D-F28A-4237-8696-EFB950BC2789}"/>
    <cellStyle name="Komma 3 2 2 5" xfId="150" xr:uid="{C427F4C4-0D5E-4A16-A069-47E517992E73}"/>
    <cellStyle name="Komma 3 2 3" xfId="56" xr:uid="{00000000-0005-0000-0000-000019000000}"/>
    <cellStyle name="Komma 3 2 3 2" xfId="107" xr:uid="{00000000-0005-0000-0000-00001A000000}"/>
    <cellStyle name="Komma 3 2 3 2 2" xfId="270" xr:uid="{A225D2F8-0DA1-454A-B1A6-EF8AB412089E}"/>
    <cellStyle name="Komma 3 2 3 2 3" xfId="195" xr:uid="{E0A496BE-2EFF-4C04-8EC2-42E740717C0A}"/>
    <cellStyle name="Komma 3 2 3 3" xfId="233" xr:uid="{26C5F399-1C23-4DB3-97D1-C652499C9B8D}"/>
    <cellStyle name="Komma 3 2 3 4" xfId="157" xr:uid="{1DF133F2-8497-471F-9A70-19EC27719C5B}"/>
    <cellStyle name="Komma 3 2 4" xfId="94" xr:uid="{00000000-0005-0000-0000-00001B000000}"/>
    <cellStyle name="Komma 3 2 4 2" xfId="257" xr:uid="{73A9656D-4D59-4602-9988-1761C94F688E}"/>
    <cellStyle name="Komma 3 2 4 3" xfId="182" xr:uid="{ED4141ED-A932-4896-8BE5-676CEE9848C3}"/>
    <cellStyle name="Komma 3 2 5" xfId="220" xr:uid="{E7C9535C-49E7-4E86-A8DF-A5D455C9E3CB}"/>
    <cellStyle name="Komma 3 2 6" xfId="144" xr:uid="{4FE9BEA7-6BFA-499A-97D1-B82B71CB71CE}"/>
    <cellStyle name="Komma 3 3" xfId="42" xr:uid="{00000000-0005-0000-0000-00001C000000}"/>
    <cellStyle name="Komma 3 3 2" xfId="59" xr:uid="{00000000-0005-0000-0000-00001D000000}"/>
    <cellStyle name="Komma 3 3 2 2" xfId="110" xr:uid="{00000000-0005-0000-0000-00001E000000}"/>
    <cellStyle name="Komma 3 3 2 2 2" xfId="273" xr:uid="{11F1E6AE-EE32-44E9-92CD-FA143944AF14}"/>
    <cellStyle name="Komma 3 3 2 2 3" xfId="198" xr:uid="{DF547533-CCB5-4CBB-8DDF-E4CEB964B3D0}"/>
    <cellStyle name="Komma 3 3 2 3" xfId="236" xr:uid="{D822CB78-6081-4E04-8948-AFBC6419935D}"/>
    <cellStyle name="Komma 3 3 2 4" xfId="160" xr:uid="{079CB533-5443-4483-B23F-B8C39BEDC51D}"/>
    <cellStyle name="Komma 3 3 3" xfId="97" xr:uid="{00000000-0005-0000-0000-00001F000000}"/>
    <cellStyle name="Komma 3 3 3 2" xfId="260" xr:uid="{0EEA8425-0DED-4E0B-A6E9-35B13CD352F0}"/>
    <cellStyle name="Komma 3 3 3 3" xfId="185" xr:uid="{E541EF79-22B9-4FEA-88FC-255028B93489}"/>
    <cellStyle name="Komma 3 3 4" xfId="223" xr:uid="{D1249198-9E99-47A5-B5B2-6DDB25AB95E8}"/>
    <cellStyle name="Komma 3 3 5" xfId="147" xr:uid="{040FDA2F-3927-4C6E-ADFE-073C8E4BD5C9}"/>
    <cellStyle name="Komma 3 4" xfId="53" xr:uid="{00000000-0005-0000-0000-000020000000}"/>
    <cellStyle name="Komma 3 4 2" xfId="104" xr:uid="{00000000-0005-0000-0000-000021000000}"/>
    <cellStyle name="Komma 3 4 2 2" xfId="267" xr:uid="{A160E4BD-A569-4351-89B5-C3FEAE4346B8}"/>
    <cellStyle name="Komma 3 4 2 3" xfId="192" xr:uid="{30D60C45-177C-41AF-907C-D36E465C5EE9}"/>
    <cellStyle name="Komma 3 4 3" xfId="230" xr:uid="{D33F9AD4-A6ED-48E5-A25C-A1AC0974F6C2}"/>
    <cellStyle name="Komma 3 4 4" xfId="154" xr:uid="{B1C409C0-B024-4C31-B060-CE20E01D2923}"/>
    <cellStyle name="Komma 3 5" xfId="77" xr:uid="{00000000-0005-0000-0000-000022000000}"/>
    <cellStyle name="Komma 3 5 2" xfId="121" xr:uid="{00000000-0005-0000-0000-000023000000}"/>
    <cellStyle name="Komma 3 5 2 2" xfId="284" xr:uid="{A0CE0CB0-874A-47EE-A4B4-10E5FB7A9E67}"/>
    <cellStyle name="Komma 3 5 2 3" xfId="209" xr:uid="{3CF22313-5825-4E54-B75C-731D77ECD55A}"/>
    <cellStyle name="Komma 3 5 3" xfId="247" xr:uid="{ACAD7094-7520-433D-9C19-872CE8581A66}"/>
    <cellStyle name="Komma 3 5 4" xfId="172" xr:uid="{9606DCEA-1BA9-4070-A3FE-86889006C569}"/>
    <cellStyle name="Komma 3 6" xfId="91" xr:uid="{00000000-0005-0000-0000-000024000000}"/>
    <cellStyle name="Komma 3 6 2" xfId="254" xr:uid="{F1A38572-3FF4-41D0-9400-A0BEB153CADB}"/>
    <cellStyle name="Komma 3 6 3" xfId="179" xr:uid="{2389976E-C192-475E-B3E0-CACE3E8FE04E}"/>
    <cellStyle name="Komma 3 7" xfId="29" xr:uid="{00000000-0005-0000-0000-000025000000}"/>
    <cellStyle name="Komma 3 8" xfId="141" xr:uid="{0BD677CF-4C4E-4247-AAEB-A563CBDE5CB2}"/>
    <cellStyle name="Komma 4" xfId="33" xr:uid="{00000000-0005-0000-0000-000026000000}"/>
    <cellStyle name="Komma 5" xfId="39" xr:uid="{00000000-0005-0000-0000-000027000000}"/>
    <cellStyle name="Komma 6" xfId="50" xr:uid="{00000000-0005-0000-0000-000028000000}"/>
    <cellStyle name="Komma 7" xfId="48" xr:uid="{00000000-0005-0000-0000-000029000000}"/>
    <cellStyle name="Komma 7 2" xfId="102" xr:uid="{00000000-0005-0000-0000-00002A000000}"/>
    <cellStyle name="Komma 7 2 2" xfId="265" xr:uid="{5B022354-4BB4-42F4-BEA2-B201166EF568}"/>
    <cellStyle name="Komma 7 2 3" xfId="190" xr:uid="{5545F3B7-533B-4565-AB75-E8DBA8643B91}"/>
    <cellStyle name="Komma 7 3" xfId="228" xr:uid="{399B565D-E1F5-40B7-8858-2C0209F1E9F2}"/>
    <cellStyle name="Komma 7 4" xfId="152" xr:uid="{FFE29C37-204B-4116-B283-40B9F781BA86}"/>
    <cellStyle name="Komma 8" xfId="25" xr:uid="{00000000-0005-0000-0000-00002B000000}"/>
    <cellStyle name="Komma 9" xfId="67" xr:uid="{00000000-0005-0000-0000-00002C000000}"/>
    <cellStyle name="Komma 9 2" xfId="116" xr:uid="{00000000-0005-0000-0000-00002D000000}"/>
    <cellStyle name="Komma 9 2 2" xfId="279" xr:uid="{06DD4D6D-D40F-45AF-A18A-A8AEB816AA39}"/>
    <cellStyle name="Komma 9 2 3" xfId="204" xr:uid="{9513E524-487F-4D89-AEC8-A3D652FE3003}"/>
    <cellStyle name="Komma 9 3" xfId="242" xr:uid="{C449FE6B-2A44-4BC7-BCBA-959071CC4D20}"/>
    <cellStyle name="Komma 9 4" xfId="166" xr:uid="{94D0CC3F-A4B0-442E-9FF1-45287E26B378}"/>
    <cellStyle name="Normal" xfId="0" builtinId="0"/>
    <cellStyle name="Normal 10" xfId="47" xr:uid="{00000000-0005-0000-0000-00002F000000}"/>
    <cellStyle name="Normal 10 2" xfId="101" xr:uid="{00000000-0005-0000-0000-000030000000}"/>
    <cellStyle name="Normal 10 2 2" xfId="264" xr:uid="{24EDA30B-AF69-4F21-BDC6-615F0718667B}"/>
    <cellStyle name="Normal 10 2 2 2 2" xfId="66" xr:uid="{00000000-0005-0000-0000-000031000000}"/>
    <cellStyle name="Normal 10 2 2 2 2 2" xfId="115" xr:uid="{00000000-0005-0000-0000-000032000000}"/>
    <cellStyle name="Normal 10 2 2 2 2 2 2" xfId="278" xr:uid="{35AC49E9-1BA3-487A-A6D1-6427480EDFD9}"/>
    <cellStyle name="Normal 10 2 2 2 2 2 3" xfId="203" xr:uid="{711EE9A3-2F54-4139-AC99-99DE0588C829}"/>
    <cellStyle name="Normal 10 2 2 2 2 3" xfId="241" xr:uid="{3B422192-5CB9-4C2E-9FBC-3F955E7BC8C4}"/>
    <cellStyle name="Normal 10 2 2 2 2 4" xfId="165" xr:uid="{7C89557A-4E25-451B-953F-C3ADAC268AB5}"/>
    <cellStyle name="Normal 10 2 3" xfId="189" xr:uid="{63784BA4-43E9-4DB2-B8E0-923C1EC34CD4}"/>
    <cellStyle name="Normal 10 3" xfId="227" xr:uid="{732021A7-76F2-4604-A3CF-7D485189FA46}"/>
    <cellStyle name="Normal 10 4" xfId="151" xr:uid="{ECE065E2-C7F3-472D-9F81-DBACE35FE0FD}"/>
    <cellStyle name="Normal 11" xfId="63" xr:uid="{00000000-0005-0000-0000-000033000000}"/>
    <cellStyle name="Normal 12" xfId="24" xr:uid="{00000000-0005-0000-0000-000034000000}"/>
    <cellStyle name="Normal 13" xfId="23" xr:uid="{00000000-0005-0000-0000-000035000000}"/>
    <cellStyle name="Normal 13 2" xfId="89" xr:uid="{00000000-0005-0000-0000-000036000000}"/>
    <cellStyle name="Normal 13 2 2" xfId="252" xr:uid="{C90CC79B-B294-4283-BC22-0EC740B91DA5}"/>
    <cellStyle name="Normal 13 2 3" xfId="177" xr:uid="{A393CE7F-447E-4373-99B3-75D42142A8FA}"/>
    <cellStyle name="Normal 13 3" xfId="216" xr:uid="{2BDA06B3-3C92-4BEC-8487-A595E67EF67B}"/>
    <cellStyle name="Normal 13 4" xfId="139" xr:uid="{5494CEE6-E197-497C-B889-8C4F8A3D0013}"/>
    <cellStyle name="Normal 14" xfId="72" xr:uid="{00000000-0005-0000-0000-000037000000}"/>
    <cellStyle name="Normal 14 2" xfId="118" xr:uid="{00000000-0005-0000-0000-000038000000}"/>
    <cellStyle name="Normal 14 2 2" xfId="281" xr:uid="{7631AEF8-2FFB-4CB6-8AF6-1A901B91BFFC}"/>
    <cellStyle name="Normal 14 2 3" xfId="206" xr:uid="{9D40CFF2-29BF-4C55-B026-478D0F3469DE}"/>
    <cellStyle name="Normal 14 3" xfId="244" xr:uid="{5AC7C74E-89C8-4251-B11D-313A9ABAAF45}"/>
    <cellStyle name="Normal 14 4" xfId="169" xr:uid="{35929F02-A5CD-4C4F-9E46-13E215DC7D0F}"/>
    <cellStyle name="Normal 15" xfId="73" xr:uid="{00000000-0005-0000-0000-000039000000}"/>
    <cellStyle name="Normal 15 2" xfId="119" xr:uid="{00000000-0005-0000-0000-00003A000000}"/>
    <cellStyle name="Normal 15 2 2" xfId="282" xr:uid="{60198537-6866-4231-B567-0CD755A8D362}"/>
    <cellStyle name="Normal 15 2 3" xfId="207" xr:uid="{F1DDDCAF-76E8-45B8-A72E-D7918CC6A48A}"/>
    <cellStyle name="Normal 15 3" xfId="245" xr:uid="{B2C015C4-7A9E-4C27-968D-D5F059BA4CF7}"/>
    <cellStyle name="Normal 15 4" xfId="170" xr:uid="{3542536E-C3E0-466E-BC0B-3947F9874224}"/>
    <cellStyle name="Normal 16" xfId="74" xr:uid="{00000000-0005-0000-0000-00003B000000}"/>
    <cellStyle name="Normal 16 2" xfId="120" xr:uid="{00000000-0005-0000-0000-00003C000000}"/>
    <cellStyle name="Normal 16 2 2" xfId="283" xr:uid="{6C25AD8C-9D86-4DB9-B38F-8E48E4143048}"/>
    <cellStyle name="Normal 16 2 3" xfId="208" xr:uid="{EA5C5C3D-44F4-4C1F-9695-CEDC5C936807}"/>
    <cellStyle name="Normal 16 3" xfId="246" xr:uid="{3187F284-34EE-4527-A97B-2147021EC17C}"/>
    <cellStyle name="Normal 16 4" xfId="171" xr:uid="{686E01DB-B565-4DC5-BA13-4579C2F845D4}"/>
    <cellStyle name="Normal 17" xfId="75" xr:uid="{00000000-0005-0000-0000-00003D000000}"/>
    <cellStyle name="Normal 18" xfId="86" xr:uid="{00000000-0005-0000-0000-00003E000000}"/>
    <cellStyle name="Normal 18 2" xfId="124" xr:uid="{00000000-0005-0000-0000-00003F000000}"/>
    <cellStyle name="Normal 19" xfId="7" xr:uid="{00000000-0005-0000-0000-000040000000}"/>
    <cellStyle name="Normal 19 2" xfId="212" xr:uid="{C1A32B82-B587-4332-AAAB-9BEA5E573BCB}"/>
    <cellStyle name="Normal 2" xfId="3" xr:uid="{00000000-0005-0000-0000-000041000000}"/>
    <cellStyle name="Normal 2 2" xfId="8" xr:uid="{00000000-0005-0000-0000-000042000000}"/>
    <cellStyle name="Normal 2 3" xfId="26" xr:uid="{00000000-0005-0000-0000-000043000000}"/>
    <cellStyle name="Normal 2 3 2" xfId="78" xr:uid="{00000000-0005-0000-0000-000044000000}"/>
    <cellStyle name="Normal 2 3 2 2" xfId="122" xr:uid="{00000000-0005-0000-0000-000045000000}"/>
    <cellStyle name="Normal 2 3 2 2 2" xfId="285" xr:uid="{CFAFE834-1C84-4C7C-8CF0-208D0E2E3AED}"/>
    <cellStyle name="Normal 2 3 2 2 3" xfId="210" xr:uid="{FFB8C524-98F2-49FB-8285-DE9B0AAE1DDF}"/>
    <cellStyle name="Normal 2 3 2 3" xfId="248" xr:uid="{A57463C8-216F-47F2-B599-39AC2BD54A5F}"/>
    <cellStyle name="Normal 2 3 2 4" xfId="173" xr:uid="{A796A689-D93B-4B86-81FB-CA58E6C0F2E5}"/>
    <cellStyle name="Normal 2 4" xfId="79" xr:uid="{00000000-0005-0000-0000-000046000000}"/>
    <cellStyle name="Normal 2 5" xfId="80" xr:uid="{00000000-0005-0000-0000-000047000000}"/>
    <cellStyle name="Normal 20" xfId="135" xr:uid="{7E76FF99-8DC5-4EBF-8875-C33C5801A681}"/>
    <cellStyle name="Normal 21" xfId="133" xr:uid="{092985A2-052A-42AF-8C94-B71DEE26464A}"/>
    <cellStyle name="Normal 22" xfId="129" xr:uid="{E3ECF928-796D-45AC-A70B-F466E28F4740}"/>
    <cellStyle name="Normal 3" xfId="11" xr:uid="{00000000-0005-0000-0000-000048000000}"/>
    <cellStyle name="Normal 3 2" xfId="30" xr:uid="{00000000-0005-0000-0000-000049000000}"/>
    <cellStyle name="Normal 3 3" xfId="18" xr:uid="{00000000-0005-0000-0000-00004A000000}"/>
    <cellStyle name="Normal 3 3 2" xfId="88" xr:uid="{00000000-0005-0000-0000-00004B000000}"/>
    <cellStyle name="Normal 3 3 2 2" xfId="251" xr:uid="{09158BDE-2E01-4280-B796-E3D5006019C0}"/>
    <cellStyle name="Normal 3 3 2 3" xfId="176" xr:uid="{B935E5EC-F045-4E24-BB04-AEF7574D6F4C}"/>
    <cellStyle name="Normal 3 3 3" xfId="215" xr:uid="{A37369AE-FF6D-4309-831C-AA08FC384A60}"/>
    <cellStyle name="Normal 3 3 4" xfId="138" xr:uid="{0904CFD3-6637-4C14-8C94-52C7268BAB52}"/>
    <cellStyle name="Normal 3 4" xfId="68" xr:uid="{00000000-0005-0000-0000-00004C000000}"/>
    <cellStyle name="Normal 3 4 2" xfId="117" xr:uid="{00000000-0005-0000-0000-00004D000000}"/>
    <cellStyle name="Normal 3 4 2 2" xfId="280" xr:uid="{C78A6F45-F82A-4244-B9A2-DACF8D479BE8}"/>
    <cellStyle name="Normal 3 4 2 3" xfId="205" xr:uid="{D657EDBA-2291-45B3-99B7-ADFB494A7F9D}"/>
    <cellStyle name="Normal 3 4 3" xfId="243" xr:uid="{6AC71BF9-0E5C-4A59-8063-D36FA1249501}"/>
    <cellStyle name="Normal 3 4 4" xfId="167" xr:uid="{D1969517-9E7F-4293-B0D1-462954235C2C}"/>
    <cellStyle name="Normal 3 5" xfId="81" xr:uid="{00000000-0005-0000-0000-00004E000000}"/>
    <cellStyle name="Normal 3 6" xfId="87" xr:uid="{00000000-0005-0000-0000-00004F000000}"/>
    <cellStyle name="Normal 3 6 2" xfId="250" xr:uid="{6A1185FB-38A0-4B2B-90F1-BA4DF9A3154F}"/>
    <cellStyle name="Normal 3 6 3" xfId="175" xr:uid="{C63A43AC-8296-4049-A1D2-41351F71BA4D}"/>
    <cellStyle name="Normal 3 7" xfId="214" xr:uid="{9F2F3647-D401-48BB-9736-BAE34B0934B9}"/>
    <cellStyle name="Normal 3 8" xfId="136" xr:uid="{FC46C0A2-8AF3-4040-9465-2779861C2945}"/>
    <cellStyle name="Normal 4" xfId="28" xr:uid="{00000000-0005-0000-0000-000050000000}"/>
    <cellStyle name="Normal 4 2" xfId="35" xr:uid="{00000000-0005-0000-0000-000051000000}"/>
    <cellStyle name="Normal 4 2 2" xfId="44" xr:uid="{00000000-0005-0000-0000-000052000000}"/>
    <cellStyle name="Normal 4 2 2 2" xfId="61" xr:uid="{00000000-0005-0000-0000-000053000000}"/>
    <cellStyle name="Normal 4 2 2 2 2" xfId="112" xr:uid="{00000000-0005-0000-0000-000054000000}"/>
    <cellStyle name="Normal 4 2 2 2 2 2" xfId="275" xr:uid="{CD682663-1F13-45F0-A923-73AB9D42233B}"/>
    <cellStyle name="Normal 4 2 2 2 2 3" xfId="200" xr:uid="{179566EF-F51E-4E7A-8512-14B6F78B26E7}"/>
    <cellStyle name="Normal 4 2 2 2 3" xfId="238" xr:uid="{CE5B0F58-564D-4256-989D-32E8AECBA316}"/>
    <cellStyle name="Normal 4 2 2 2 4" xfId="162" xr:uid="{C3278E04-5490-42A2-B755-BC3AA8F96C4B}"/>
    <cellStyle name="Normal 4 2 2 3" xfId="99" xr:uid="{00000000-0005-0000-0000-000055000000}"/>
    <cellStyle name="Normal 4 2 2 3 2" xfId="262" xr:uid="{02681ECC-0A9C-4D78-B0FD-D7FAA8B73B38}"/>
    <cellStyle name="Normal 4 2 2 3 3" xfId="187" xr:uid="{5B8E5115-AC87-45CD-A793-D5ACE6421C53}"/>
    <cellStyle name="Normal 4 2 2 4" xfId="225" xr:uid="{00F9E2AD-C0F0-4083-9738-A4582A88BFE8}"/>
    <cellStyle name="Normal 4 2 2 5" xfId="149" xr:uid="{17DDA1E7-B01F-4315-9A8C-7342D5726C3F}"/>
    <cellStyle name="Normal 4 2 3" xfId="55" xr:uid="{00000000-0005-0000-0000-000056000000}"/>
    <cellStyle name="Normal 4 2 3 2" xfId="106" xr:uid="{00000000-0005-0000-0000-000057000000}"/>
    <cellStyle name="Normal 4 2 3 2 2" xfId="269" xr:uid="{A0BED25D-9BCA-4EB2-8FE5-5483FDCE765C}"/>
    <cellStyle name="Normal 4 2 3 2 3" xfId="194" xr:uid="{CA181F82-C55B-425C-9AF4-376FA22B7E55}"/>
    <cellStyle name="Normal 4 2 3 3" xfId="232" xr:uid="{96470B64-58C3-4567-BD94-0B51E8B59548}"/>
    <cellStyle name="Normal 4 2 3 4" xfId="156" xr:uid="{5558C0BB-F784-4117-B1DC-689726B7D148}"/>
    <cellStyle name="Normal 4 2 4" xfId="93" xr:uid="{00000000-0005-0000-0000-000058000000}"/>
    <cellStyle name="Normal 4 2 4 2" xfId="256" xr:uid="{C25B79A1-91B6-4CCD-A7DB-ADE7D42B401B}"/>
    <cellStyle name="Normal 4 2 4 3" xfId="181" xr:uid="{03C0EA98-50E0-4C39-9CA7-17769C6E6CE5}"/>
    <cellStyle name="Normal 4 2 5" xfId="219" xr:uid="{F1293EF5-F38A-4C25-BEBA-FEBC89007F58}"/>
    <cellStyle name="Normal 4 2 6" xfId="143" xr:uid="{6B16BFC0-B176-4AD9-BABB-9D0843BA0A4F}"/>
    <cellStyle name="Normal 4 3" xfId="41" xr:uid="{00000000-0005-0000-0000-000059000000}"/>
    <cellStyle name="Normal 4 3 2" xfId="58" xr:uid="{00000000-0005-0000-0000-00005A000000}"/>
    <cellStyle name="Normal 4 3 2 2" xfId="109" xr:uid="{00000000-0005-0000-0000-00005B000000}"/>
    <cellStyle name="Normal 4 3 2 2 2" xfId="272" xr:uid="{23B44754-4312-46FC-AB7E-872FA5790668}"/>
    <cellStyle name="Normal 4 3 2 2 3" xfId="197" xr:uid="{0AEEF234-E51A-4D2A-B722-51971008EEC5}"/>
    <cellStyle name="Normal 4 3 2 3" xfId="235" xr:uid="{54D3E2F1-A54B-496D-AB76-6BB2BB1278CE}"/>
    <cellStyle name="Normal 4 3 2 4" xfId="159" xr:uid="{EEC4E4DB-59B0-4107-AF4C-93E7133149ED}"/>
    <cellStyle name="Normal 4 3 3" xfId="96" xr:uid="{00000000-0005-0000-0000-00005C000000}"/>
    <cellStyle name="Normal 4 3 3 2" xfId="259" xr:uid="{79094F16-5F1E-4052-A6B8-81E8B3EC8540}"/>
    <cellStyle name="Normal 4 3 3 3" xfId="184" xr:uid="{C4C07908-3BCE-49FF-AF3D-B9DBF5671B9A}"/>
    <cellStyle name="Normal 4 3 4" xfId="222" xr:uid="{C74F4D24-FA50-401F-85BD-17F030966E53}"/>
    <cellStyle name="Normal 4 3 5" xfId="146" xr:uid="{D93CCEA9-09FD-4AE3-93BF-3BDDE0F5F4E2}"/>
    <cellStyle name="Normal 4 4" xfId="52" xr:uid="{00000000-0005-0000-0000-00005D000000}"/>
    <cellStyle name="Normal 4 4 2" xfId="103" xr:uid="{00000000-0005-0000-0000-00005E000000}"/>
    <cellStyle name="Normal 4 4 2 2" xfId="266" xr:uid="{6FF55345-1451-4260-B1C4-BCE801F8652C}"/>
    <cellStyle name="Normal 4 4 2 3" xfId="191" xr:uid="{666DF101-B810-46A3-BEFD-84D36A00F37E}"/>
    <cellStyle name="Normal 4 4 3" xfId="229" xr:uid="{EAB163CC-24E4-4784-B793-CE538DBA0BE9}"/>
    <cellStyle name="Normal 4 4 4" xfId="153" xr:uid="{BE5B7DED-EB6B-442D-A600-C781A7DDAD7D}"/>
    <cellStyle name="Normal 4 5" xfId="82" xr:uid="{00000000-0005-0000-0000-00005F000000}"/>
    <cellStyle name="Normal 4 6" xfId="90" xr:uid="{00000000-0005-0000-0000-000060000000}"/>
    <cellStyle name="Normal 4 6 2" xfId="253" xr:uid="{143783BA-9393-406D-9F71-40C05894D11A}"/>
    <cellStyle name="Normal 4 6 3" xfId="178" xr:uid="{9FB1D8D8-70C8-446C-9639-BEE5AE8EE279}"/>
    <cellStyle name="Normal 4 7" xfId="217" xr:uid="{33CB69C7-A348-423A-ADC0-BF3691C29664}"/>
    <cellStyle name="Normal 4 8" xfId="140" xr:uid="{3F2ECEDE-AC79-4675-89B9-2089EFBC4A75}"/>
    <cellStyle name="Normal 5" xfId="32" xr:uid="{00000000-0005-0000-0000-000061000000}"/>
    <cellStyle name="Normal 5 2" xfId="83" xr:uid="{00000000-0005-0000-0000-000062000000}"/>
    <cellStyle name="Normal 5 2 2" xfId="123" xr:uid="{00000000-0005-0000-0000-000063000000}"/>
    <cellStyle name="Normal 5 2 2 2" xfId="286" xr:uid="{0299BEFF-3D4F-4330-B361-791DA110F715}"/>
    <cellStyle name="Normal 5 2 2 3" xfId="211" xr:uid="{706CF7E7-8C3A-4F20-B30F-7707C6E1CBB8}"/>
    <cellStyle name="Normal 5 2 3" xfId="249" xr:uid="{DECC1E57-2C43-41AA-B641-CDBADD9C2BFC}"/>
    <cellStyle name="Normal 5 2 4" xfId="174" xr:uid="{AB3EC23B-5212-46AC-B08E-FDE5BDCFAE09}"/>
    <cellStyle name="Normal 6" xfId="31" xr:uid="{00000000-0005-0000-0000-000064000000}"/>
    <cellStyle name="Normal 6 2" xfId="43" xr:uid="{00000000-0005-0000-0000-000065000000}"/>
    <cellStyle name="Normal 6 2 2" xfId="60" xr:uid="{00000000-0005-0000-0000-000066000000}"/>
    <cellStyle name="Normal 6 2 2 2" xfId="111" xr:uid="{00000000-0005-0000-0000-000067000000}"/>
    <cellStyle name="Normal 6 2 2 2 2" xfId="274" xr:uid="{D0FEBCB0-EDC5-4084-A635-3869C29B4DF6}"/>
    <cellStyle name="Normal 6 2 2 2 3" xfId="199" xr:uid="{3069D54D-42AD-4BFA-ACDC-0BBDB082BE16}"/>
    <cellStyle name="Normal 6 2 2 3" xfId="237" xr:uid="{86E9DC0C-A6C7-43AF-9485-5E9DB1CC318F}"/>
    <cellStyle name="Normal 6 2 2 4" xfId="161" xr:uid="{0630EED3-31A5-49F1-8DA0-45B45AEA881A}"/>
    <cellStyle name="Normal 6 2 3" xfId="98" xr:uid="{00000000-0005-0000-0000-000068000000}"/>
    <cellStyle name="Normal 6 2 3 2" xfId="261" xr:uid="{B774A6CD-08BE-416F-93A5-B3472303381E}"/>
    <cellStyle name="Normal 6 2 3 3" xfId="186" xr:uid="{5523B3C2-75F0-4552-B1E8-FB542BDC5402}"/>
    <cellStyle name="Normal 6 2 4" xfId="224" xr:uid="{4DA8981A-C04F-4C75-BC11-F134D6B65AEE}"/>
    <cellStyle name="Normal 6 2 5" xfId="148" xr:uid="{FC0672C3-D076-4E88-BE6D-4BE75B914855}"/>
    <cellStyle name="Normal 6 3" xfId="54" xr:uid="{00000000-0005-0000-0000-000069000000}"/>
    <cellStyle name="Normal 6 3 2" xfId="105" xr:uid="{00000000-0005-0000-0000-00006A000000}"/>
    <cellStyle name="Normal 6 3 2 2" xfId="268" xr:uid="{E96789EE-524F-4DE2-A8E5-12A18EA9A047}"/>
    <cellStyle name="Normal 6 3 2 3" xfId="193" xr:uid="{B4375329-53CE-4069-845B-6101A1CCA9A0}"/>
    <cellStyle name="Normal 6 3 3" xfId="231" xr:uid="{9865772B-FD44-4C70-9B8C-7E1CB59B8734}"/>
    <cellStyle name="Normal 6 3 4" xfId="155" xr:uid="{46AD8353-20FB-47BB-873D-FBD4AFCA8D52}"/>
    <cellStyle name="Normal 6 4" xfId="92" xr:uid="{00000000-0005-0000-0000-00006B000000}"/>
    <cellStyle name="Normal 6 4 2" xfId="255" xr:uid="{9B5BC520-C762-4D3C-9D0E-9763CE50712C}"/>
    <cellStyle name="Normal 6 4 3" xfId="180" xr:uid="{CA21B873-629E-4987-9FD3-755038186C85}"/>
    <cellStyle name="Normal 6 5" xfId="218" xr:uid="{33743273-AC23-4382-958D-E843925365FC}"/>
    <cellStyle name="Normal 6 6" xfId="142" xr:uid="{F3E1A4A7-3BAC-48B1-8081-7CEBEE4D1CEC}"/>
    <cellStyle name="Normal 7" xfId="38" xr:uid="{00000000-0005-0000-0000-00006C000000}"/>
    <cellStyle name="Normal 7 2" xfId="46" xr:uid="{00000000-0005-0000-0000-00006D000000}"/>
    <cellStyle name="Normal 8" xfId="37" xr:uid="{00000000-0005-0000-0000-00006E000000}"/>
    <cellStyle name="Normal 8 2" xfId="57" xr:uid="{00000000-0005-0000-0000-00006F000000}"/>
    <cellStyle name="Normal 8 2 2" xfId="108" xr:uid="{00000000-0005-0000-0000-000070000000}"/>
    <cellStyle name="Normal 8 2 2 2" xfId="271" xr:uid="{1DB24E6B-05BF-41C3-8ED5-D42CC1DFEFD6}"/>
    <cellStyle name="Normal 8 2 2 3" xfId="196" xr:uid="{F9426410-F671-42EC-A33E-C7819D58460C}"/>
    <cellStyle name="Normal 8 2 3" xfId="234" xr:uid="{DC56B5C3-0D55-40AC-98C8-FA9D7AFFC0F6}"/>
    <cellStyle name="Normal 8 2 4" xfId="158" xr:uid="{C37B7F0C-00AD-4C62-9E3C-BA34A11F7267}"/>
    <cellStyle name="Normal 8 3" xfId="95" xr:uid="{00000000-0005-0000-0000-000071000000}"/>
    <cellStyle name="Normal 8 3 2" xfId="258" xr:uid="{1238C4E2-C7F9-4B76-8B14-CF06377C2A94}"/>
    <cellStyle name="Normal 8 3 3" xfId="183" xr:uid="{D0F1E44D-8083-4699-B1D1-4FEF3837BA8B}"/>
    <cellStyle name="Normal 8 4" xfId="221" xr:uid="{D85A3F0F-0D20-4B00-AF1F-2DB6DF128D1D}"/>
    <cellStyle name="Normal 8 5" xfId="145" xr:uid="{B2A18367-B504-4584-A162-51645834DFD0}"/>
    <cellStyle name="Normal 9" xfId="49" xr:uid="{00000000-0005-0000-0000-000072000000}"/>
    <cellStyle name="Normal 9 2" xfId="64" xr:uid="{00000000-0005-0000-0000-000073000000}"/>
    <cellStyle name="Percent 2" xfId="9" xr:uid="{00000000-0005-0000-0000-000074000000}"/>
    <cellStyle name="Procent 10" xfId="134" xr:uid="{923093DD-E20E-4A75-94B1-9F5150F59001}"/>
    <cellStyle name="Procent 11" xfId="131" xr:uid="{10AE115A-59CE-4DB6-993E-7C65E7A501B9}"/>
    <cellStyle name="Procent 2" xfId="16" xr:uid="{00000000-0005-0000-0000-000075000000}"/>
    <cellStyle name="Procent 3" xfId="34" xr:uid="{00000000-0005-0000-0000-000076000000}"/>
    <cellStyle name="Procent 4" xfId="40" xr:uid="{00000000-0005-0000-0000-000077000000}"/>
    <cellStyle name="Procent 5" xfId="51" xr:uid="{00000000-0005-0000-0000-000078000000}"/>
    <cellStyle name="Procent 6" xfId="27" xr:uid="{00000000-0005-0000-0000-000079000000}"/>
    <cellStyle name="Procent 7" xfId="22" xr:uid="{00000000-0005-0000-0000-00007A000000}"/>
    <cellStyle name="Procent 8" xfId="84" xr:uid="{00000000-0005-0000-0000-00007B000000}"/>
    <cellStyle name="Procent 9" xfId="13" xr:uid="{00000000-0005-0000-0000-00007C000000}"/>
    <cellStyle name="Valuta 2" xfId="19" xr:uid="{00000000-0005-0000-0000-00007D000000}"/>
    <cellStyle name="Valuta 3" xfId="69" xr:uid="{00000000-0005-0000-0000-00007E000000}"/>
    <cellStyle name="Valuta 4" xfId="85" xr:uid="{00000000-0005-0000-0000-00007F000000}"/>
    <cellStyle name="Valuta 5" xfId="12" xr:uid="{00000000-0005-0000-0000-000080000000}"/>
    <cellStyle name="Valuta 6" xfId="130" xr:uid="{B60D627C-214F-451F-9F42-58D2C221A08F}"/>
  </cellStyles>
  <dxfs count="6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rgb="FF000000"/>
        </bottom>
      </border>
    </dxf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5">
  <tableColumns count="2">
    <tableColumn id="1" xr3:uid="{00000000-0010-0000-0000-000001000000}" name="1.000 kr." dataDxfId="4"/>
    <tableColumn id="2" xr3:uid="{00000000-0010-0000-0000-000002000000}" name="2024" dataDxfId="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 tableBorderDxfId="2">
  <tableColumns count="2">
    <tableColumn id="1" xr3:uid="{00000000-0010-0000-0100-000001000000}" name="1.000 kr." dataDxfId="1"/>
    <tableColumn id="2" xr3:uid="{00000000-0010-0000-0100-000002000000}" name="2024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1.5703125" bestFit="1" customWidth="1"/>
    <col min="2" max="2" width="38.5703125" bestFit="1" customWidth="1"/>
    <col min="3" max="6" width="15.5703125" customWidth="1"/>
    <col min="7" max="8" width="15.5703125" style="1" customWidth="1"/>
    <col min="9" max="9" width="15.5703125" customWidth="1"/>
    <col min="16382" max="16382" width="9.140625" customWidth="1"/>
    <col min="16383" max="16384" width="0.140625" customWidth="1"/>
  </cols>
  <sheetData>
    <row r="1" spans="1:15" ht="15" customHeight="1" x14ac:dyDescent="0.25">
      <c r="A1" s="4" t="s">
        <v>0</v>
      </c>
      <c r="B1" s="8"/>
      <c r="C1" s="8"/>
      <c r="D1" s="8"/>
      <c r="E1" s="8"/>
      <c r="F1" s="8"/>
    </row>
    <row r="2" spans="1:15" ht="15" customHeight="1" x14ac:dyDescent="0.25">
      <c r="B2" s="176" t="s">
        <v>1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112"/>
    </row>
    <row r="5" spans="1:15" ht="15" customHeight="1" x14ac:dyDescent="0.25">
      <c r="A5" t="s">
        <v>2</v>
      </c>
      <c r="C5" s="113">
        <v>2024</v>
      </c>
      <c r="D5" s="17">
        <v>2023</v>
      </c>
      <c r="E5" s="17">
        <v>2022</v>
      </c>
      <c r="F5" s="17">
        <v>2021</v>
      </c>
      <c r="G5" s="16" t="s">
        <v>113</v>
      </c>
      <c r="H5" s="16" t="s">
        <v>3</v>
      </c>
      <c r="I5" s="46" t="s">
        <v>4</v>
      </c>
    </row>
    <row r="6" spans="1:15" ht="15" customHeight="1" x14ac:dyDescent="0.25">
      <c r="A6" t="s">
        <v>5</v>
      </c>
      <c r="B6" s="8"/>
      <c r="C6" s="114"/>
      <c r="D6" s="8"/>
      <c r="E6" s="8"/>
      <c r="F6" s="8"/>
    </row>
    <row r="7" spans="1:15" s="29" customFormat="1" ht="15" customHeight="1" x14ac:dyDescent="0.25">
      <c r="A7" s="115" t="s">
        <v>5</v>
      </c>
      <c r="B7" s="116" t="s">
        <v>6</v>
      </c>
      <c r="C7" s="89">
        <v>4124141.2842600001</v>
      </c>
      <c r="D7" s="117">
        <v>3173701.0294300001</v>
      </c>
      <c r="E7" s="117">
        <v>3080401.5562099991</v>
      </c>
      <c r="F7" s="118">
        <f>2753557.12516-48295.90261</f>
        <v>2705261.2225499996</v>
      </c>
      <c r="G7" s="118">
        <f t="shared" ref="G7:G38" si="0">IF(ISERROR(C7- D7)=TRUE,"",C7 - D7)</f>
        <v>950440.25482999999</v>
      </c>
      <c r="H7" s="119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29,9%▲</v>
      </c>
      <c r="I7" s="90" t="s">
        <v>132</v>
      </c>
      <c r="J7" s="120"/>
      <c r="K7" s="120"/>
      <c r="L7" s="120"/>
      <c r="M7" s="120"/>
      <c r="N7" s="120"/>
      <c r="O7" s="120"/>
    </row>
    <row r="8" spans="1:15" s="29" customFormat="1" ht="15" customHeight="1" x14ac:dyDescent="0.25">
      <c r="A8" s="115" t="s">
        <v>5</v>
      </c>
      <c r="B8" s="120" t="s">
        <v>7</v>
      </c>
      <c r="C8" s="95">
        <v>699539.13641000004</v>
      </c>
      <c r="D8" s="121">
        <v>594974.01242000004</v>
      </c>
      <c r="E8" s="121">
        <v>550804.53530000011</v>
      </c>
      <c r="F8" s="122">
        <v>541201.40508000006</v>
      </c>
      <c r="G8" s="122">
        <f t="shared" si="0"/>
        <v>104565.12398999999</v>
      </c>
      <c r="H8" s="123" t="str">
        <f t="shared" si="1"/>
        <v>17,6%▲</v>
      </c>
      <c r="I8" s="96" t="s">
        <v>132</v>
      </c>
      <c r="J8" s="120"/>
      <c r="K8" s="120"/>
      <c r="L8" s="120"/>
      <c r="M8" s="120"/>
      <c r="N8" s="120"/>
      <c r="O8" s="120"/>
    </row>
    <row r="9" spans="1:15" s="29" customFormat="1" ht="15" customHeight="1" x14ac:dyDescent="0.25">
      <c r="A9" s="115" t="s">
        <v>5</v>
      </c>
      <c r="B9" s="116" t="s">
        <v>8</v>
      </c>
      <c r="C9" s="89">
        <v>520158.638689999</v>
      </c>
      <c r="D9" s="117">
        <v>552670.44756</v>
      </c>
      <c r="E9" s="117">
        <v>454774.14821000007</v>
      </c>
      <c r="F9" s="118">
        <v>378389.12677000009</v>
      </c>
      <c r="G9" s="118">
        <f t="shared" si="0"/>
        <v>-32511.808870000998</v>
      </c>
      <c r="H9" s="119" t="str">
        <f t="shared" si="1"/>
        <v>-5,9%</v>
      </c>
      <c r="I9" s="77" t="s">
        <v>131</v>
      </c>
      <c r="J9" s="120"/>
      <c r="K9" s="120"/>
      <c r="L9" s="120"/>
      <c r="M9" s="120"/>
      <c r="N9" s="120"/>
      <c r="O9" s="120"/>
    </row>
    <row r="10" spans="1:15" s="30" customFormat="1" ht="15" customHeight="1" x14ac:dyDescent="0.25">
      <c r="A10" s="115" t="s">
        <v>5</v>
      </c>
      <c r="B10" s="124" t="s">
        <v>9</v>
      </c>
      <c r="C10" s="95">
        <v>2651.1568000000002</v>
      </c>
      <c r="D10" s="121">
        <v>1874.83439</v>
      </c>
      <c r="E10" s="121">
        <v>1826.78971</v>
      </c>
      <c r="F10" s="122">
        <v>1049.5690400000001</v>
      </c>
      <c r="G10" s="122">
        <f t="shared" si="0"/>
        <v>776.32241000000022</v>
      </c>
      <c r="H10" s="123" t="str">
        <f t="shared" si="1"/>
        <v>41,4%▲</v>
      </c>
      <c r="I10" s="97" t="s">
        <v>132</v>
      </c>
      <c r="J10" s="124"/>
      <c r="K10" s="124"/>
      <c r="L10" s="124"/>
      <c r="M10" s="124"/>
      <c r="N10" s="124"/>
      <c r="O10" s="124"/>
    </row>
    <row r="11" spans="1:15" s="30" customFormat="1" ht="15" customHeight="1" x14ac:dyDescent="0.25">
      <c r="A11" s="115" t="s">
        <v>5</v>
      </c>
      <c r="B11" s="125" t="s">
        <v>10</v>
      </c>
      <c r="C11" s="89">
        <v>0</v>
      </c>
      <c r="D11" s="117">
        <v>500</v>
      </c>
      <c r="E11" s="117">
        <v>0</v>
      </c>
      <c r="F11" s="118">
        <v>0</v>
      </c>
      <c r="G11" s="118">
        <f t="shared" si="0"/>
        <v>-500</v>
      </c>
      <c r="H11" s="119" t="str">
        <f t="shared" si="1"/>
        <v>-100,0%▼</v>
      </c>
      <c r="I11" s="91" t="s">
        <v>117</v>
      </c>
      <c r="J11" s="124"/>
      <c r="K11" s="124"/>
      <c r="L11" s="124"/>
      <c r="M11" s="124"/>
      <c r="N11" s="124"/>
      <c r="O11" s="124"/>
    </row>
    <row r="12" spans="1:15" s="29" customFormat="1" ht="15" customHeight="1" x14ac:dyDescent="0.25">
      <c r="A12" s="115" t="s">
        <v>5</v>
      </c>
      <c r="B12" s="120" t="s">
        <v>11</v>
      </c>
      <c r="C12" s="95">
        <v>-270132.39367000002</v>
      </c>
      <c r="D12" s="121">
        <v>-301200.66394</v>
      </c>
      <c r="E12" s="121">
        <v>-208773.68598999991</v>
      </c>
      <c r="F12" s="122">
        <v>-180307.45045999979</v>
      </c>
      <c r="G12" s="122">
        <f t="shared" si="0"/>
        <v>31068.270269999979</v>
      </c>
      <c r="H12" s="123" t="str">
        <f t="shared" si="1"/>
        <v>-10,3%▼</v>
      </c>
      <c r="I12" s="98" t="s">
        <v>143</v>
      </c>
      <c r="J12" s="120"/>
      <c r="K12" s="120"/>
      <c r="L12" s="120"/>
      <c r="M12" s="120"/>
      <c r="N12" s="120"/>
      <c r="O12" s="120"/>
    </row>
    <row r="13" spans="1:15" s="29" customFormat="1" ht="15" customHeight="1" x14ac:dyDescent="0.25">
      <c r="A13" s="115" t="s">
        <v>5</v>
      </c>
      <c r="B13" s="116" t="s">
        <v>12</v>
      </c>
      <c r="C13" s="89">
        <v>0</v>
      </c>
      <c r="D13" s="117">
        <v>0</v>
      </c>
      <c r="E13" s="117">
        <v>0</v>
      </c>
      <c r="F13" s="118">
        <v>0</v>
      </c>
      <c r="G13" s="118">
        <f t="shared" si="0"/>
        <v>0</v>
      </c>
      <c r="H13" s="119" t="str">
        <f t="shared" si="1"/>
        <v/>
      </c>
      <c r="I13" s="91"/>
      <c r="J13" s="120"/>
      <c r="K13" s="120"/>
      <c r="L13" s="120"/>
      <c r="M13" s="120"/>
      <c r="N13" s="120"/>
      <c r="O13" s="120"/>
    </row>
    <row r="14" spans="1:15" s="29" customFormat="1" ht="15" customHeight="1" x14ac:dyDescent="0.25">
      <c r="A14" s="115" t="s">
        <v>5</v>
      </c>
      <c r="B14" s="120" t="s">
        <v>13</v>
      </c>
      <c r="C14" s="95">
        <v>1167875.13112</v>
      </c>
      <c r="D14" s="121">
        <v>920414.27627999999</v>
      </c>
      <c r="E14" s="121">
        <v>942844.42836999998</v>
      </c>
      <c r="F14" s="122">
        <f>874632.75631+48295.90261</f>
        <v>922928.65891999996</v>
      </c>
      <c r="G14" s="122">
        <f t="shared" si="0"/>
        <v>247460.85484000004</v>
      </c>
      <c r="H14" s="123" t="str">
        <f t="shared" si="1"/>
        <v>26,9%▲</v>
      </c>
      <c r="I14" s="99" t="s">
        <v>132</v>
      </c>
      <c r="J14" s="120"/>
      <c r="K14" s="120"/>
      <c r="L14" s="120"/>
      <c r="M14" s="120"/>
      <c r="N14" s="120"/>
      <c r="O14" s="120"/>
    </row>
    <row r="15" spans="1:15" s="27" customFormat="1" ht="15" customHeight="1" x14ac:dyDescent="0.25">
      <c r="A15" s="115" t="s">
        <v>5</v>
      </c>
      <c r="B15" s="126" t="s">
        <v>14</v>
      </c>
      <c r="C15" s="127">
        <f>SUMIFS((C7:C14),(A7:A14),A15)</f>
        <v>6244232.9536099993</v>
      </c>
      <c r="D15" s="127">
        <f>SUMIFS((D7:D14),(A7:A14),A15)</f>
        <v>4942933.9361400008</v>
      </c>
      <c r="E15" s="127">
        <f>SUMIFS((E7:E14),(A7:A14),A15)</f>
        <v>4821877.7718099998</v>
      </c>
      <c r="F15" s="128">
        <f>SUMIFS((F7:F14),(A7:A14),A15)</f>
        <v>4368522.5318999998</v>
      </c>
      <c r="G15" s="129">
        <f t="shared" si="0"/>
        <v>1301299.0174699984</v>
      </c>
      <c r="H15" s="130" t="str">
        <f t="shared" si="1"/>
        <v>26,3%▲</v>
      </c>
      <c r="I15" s="90" t="s">
        <v>132</v>
      </c>
      <c r="J15" s="131"/>
      <c r="K15" s="131"/>
      <c r="L15" s="131"/>
      <c r="M15" s="131"/>
      <c r="N15" s="131"/>
      <c r="O15" s="131"/>
    </row>
    <row r="16" spans="1:15" ht="15" customHeight="1" x14ac:dyDescent="0.25">
      <c r="A16" t="s">
        <v>15</v>
      </c>
      <c r="B16" s="8"/>
      <c r="C16" s="132"/>
      <c r="D16" s="60"/>
      <c r="E16" s="60"/>
      <c r="F16" s="60"/>
      <c r="G16" s="61">
        <f t="shared" si="0"/>
        <v>0</v>
      </c>
      <c r="H16" s="62" t="str">
        <f t="shared" si="1"/>
        <v/>
      </c>
      <c r="I16" s="63"/>
    </row>
    <row r="17" spans="1:15" s="30" customFormat="1" ht="15" customHeight="1" x14ac:dyDescent="0.25">
      <c r="A17" s="133" t="s">
        <v>15</v>
      </c>
      <c r="B17" s="125" t="s">
        <v>6</v>
      </c>
      <c r="C17" s="89">
        <v>1023295.588</v>
      </c>
      <c r="D17" s="117">
        <v>1002045.47648</v>
      </c>
      <c r="E17" s="117">
        <v>1005716.8502400001</v>
      </c>
      <c r="F17" s="117">
        <v>962066.31391000014</v>
      </c>
      <c r="G17" s="118">
        <f t="shared" si="0"/>
        <v>21250.111520000035</v>
      </c>
      <c r="H17" s="119" t="str">
        <f t="shared" si="1"/>
        <v>2,1%</v>
      </c>
      <c r="I17" s="89"/>
      <c r="J17" s="124"/>
      <c r="K17" s="124"/>
      <c r="L17" s="124"/>
      <c r="M17" s="124"/>
      <c r="N17" s="124"/>
      <c r="O17" s="124"/>
    </row>
    <row r="18" spans="1:15" s="30" customFormat="1" ht="15" customHeight="1" x14ac:dyDescent="0.25">
      <c r="A18" s="133" t="s">
        <v>15</v>
      </c>
      <c r="B18" s="124" t="s">
        <v>7</v>
      </c>
      <c r="C18" s="95">
        <v>137076.552</v>
      </c>
      <c r="D18" s="121">
        <v>132139.32433999999</v>
      </c>
      <c r="E18" s="121">
        <v>154467.31750999999</v>
      </c>
      <c r="F18" s="121">
        <v>139532.83794</v>
      </c>
      <c r="G18" s="122">
        <f t="shared" si="0"/>
        <v>4937.2276600000041</v>
      </c>
      <c r="H18" s="123" t="str">
        <f t="shared" si="1"/>
        <v>3,7%</v>
      </c>
      <c r="I18" s="100"/>
      <c r="J18" s="124"/>
      <c r="K18" s="124"/>
      <c r="L18" s="124"/>
      <c r="M18" s="124"/>
      <c r="N18" s="124"/>
      <c r="O18" s="124"/>
    </row>
    <row r="19" spans="1:15" s="30" customFormat="1" ht="15" customHeight="1" x14ac:dyDescent="0.25">
      <c r="A19" s="133" t="s">
        <v>15</v>
      </c>
      <c r="B19" s="125" t="s">
        <v>8</v>
      </c>
      <c r="C19" s="89">
        <v>53629.3</v>
      </c>
      <c r="D19" s="117">
        <v>68918.604439999996</v>
      </c>
      <c r="E19" s="117">
        <v>108581.65945000001</v>
      </c>
      <c r="F19" s="117">
        <v>97675.575739999971</v>
      </c>
      <c r="G19" s="118">
        <f t="shared" si="0"/>
        <v>-15289.304439999993</v>
      </c>
      <c r="H19" s="119" t="str">
        <f t="shared" si="1"/>
        <v>-22,2%▼</v>
      </c>
      <c r="I19" s="92" t="s">
        <v>115</v>
      </c>
      <c r="J19" s="124"/>
      <c r="K19" s="124"/>
      <c r="L19" s="124"/>
      <c r="M19" s="124"/>
      <c r="N19" s="124"/>
      <c r="O19" s="124"/>
    </row>
    <row r="20" spans="1:15" s="30" customFormat="1" ht="15" customHeight="1" x14ac:dyDescent="0.25">
      <c r="A20" s="133" t="s">
        <v>15</v>
      </c>
      <c r="B20" s="124" t="s">
        <v>9</v>
      </c>
      <c r="C20" s="95">
        <v>904.65300000000002</v>
      </c>
      <c r="D20" s="134">
        <v>1196.0500500000001</v>
      </c>
      <c r="E20" s="121">
        <v>1004.1877099999999</v>
      </c>
      <c r="F20" s="121">
        <v>802.44637</v>
      </c>
      <c r="G20" s="122">
        <f t="shared" si="0"/>
        <v>-291.39705000000004</v>
      </c>
      <c r="H20" s="123" t="str">
        <f t="shared" si="1"/>
        <v>-24,4%▼</v>
      </c>
      <c r="I20" s="97" t="s">
        <v>118</v>
      </c>
      <c r="J20" s="124"/>
      <c r="K20" s="124"/>
      <c r="L20" s="124"/>
      <c r="M20" s="124"/>
      <c r="N20" s="124"/>
      <c r="O20" s="124"/>
    </row>
    <row r="21" spans="1:15" s="30" customFormat="1" ht="15" customHeight="1" x14ac:dyDescent="0.25">
      <c r="A21" s="133" t="s">
        <v>15</v>
      </c>
      <c r="B21" s="125" t="s">
        <v>10</v>
      </c>
      <c r="C21" s="89">
        <v>0</v>
      </c>
      <c r="D21" s="117">
        <v>-24.22</v>
      </c>
      <c r="E21" s="117">
        <v>0</v>
      </c>
      <c r="F21" s="117">
        <v>0</v>
      </c>
      <c r="G21" s="118">
        <f t="shared" si="0"/>
        <v>24.22</v>
      </c>
      <c r="H21" s="119" t="str">
        <f t="shared" si="1"/>
        <v>-100,0%▼</v>
      </c>
      <c r="I21" s="91" t="s">
        <v>117</v>
      </c>
      <c r="J21" s="124"/>
      <c r="K21" s="124"/>
      <c r="L21" s="124"/>
      <c r="M21" s="124"/>
      <c r="N21" s="124"/>
      <c r="O21" s="124"/>
    </row>
    <row r="22" spans="1:15" s="30" customFormat="1" ht="15" customHeight="1" x14ac:dyDescent="0.25">
      <c r="A22" s="133" t="s">
        <v>15</v>
      </c>
      <c r="B22" s="124" t="s">
        <v>11</v>
      </c>
      <c r="C22" s="95">
        <v>-28210.716</v>
      </c>
      <c r="D22" s="121">
        <v>-31824.89761</v>
      </c>
      <c r="E22" s="121">
        <v>-41997.306640000003</v>
      </c>
      <c r="F22" s="121">
        <v>-29781.599950000014</v>
      </c>
      <c r="G22" s="122">
        <f t="shared" si="0"/>
        <v>3614.1816099999996</v>
      </c>
      <c r="H22" s="123" t="str">
        <f t="shared" si="1"/>
        <v>-11,4%▼</v>
      </c>
      <c r="I22" s="100" t="s">
        <v>120</v>
      </c>
      <c r="J22" s="124"/>
      <c r="K22" s="124"/>
      <c r="L22" s="124"/>
      <c r="M22" s="124"/>
      <c r="N22" s="124"/>
      <c r="O22" s="124"/>
    </row>
    <row r="23" spans="1:15" s="30" customFormat="1" ht="15" customHeight="1" x14ac:dyDescent="0.25">
      <c r="A23" s="133" t="s">
        <v>15</v>
      </c>
      <c r="B23" s="125" t="s">
        <v>12</v>
      </c>
      <c r="C23" s="89">
        <v>0</v>
      </c>
      <c r="D23" s="117">
        <v>-478.39800000000002</v>
      </c>
      <c r="E23" s="117">
        <v>0</v>
      </c>
      <c r="F23" s="117">
        <v>0</v>
      </c>
      <c r="G23" s="118">
        <f t="shared" si="0"/>
        <v>478.39800000000002</v>
      </c>
      <c r="H23" s="119" t="str">
        <f t="shared" si="1"/>
        <v>-100,0%▼</v>
      </c>
      <c r="I23" s="91" t="s">
        <v>117</v>
      </c>
      <c r="J23" s="124"/>
      <c r="K23" s="124"/>
      <c r="L23" s="124"/>
      <c r="M23" s="124"/>
      <c r="N23" s="124"/>
      <c r="O23" s="124"/>
    </row>
    <row r="24" spans="1:15" s="30" customFormat="1" ht="15" customHeight="1" x14ac:dyDescent="0.25">
      <c r="A24" s="133" t="s">
        <v>15</v>
      </c>
      <c r="B24" s="124" t="s">
        <v>13</v>
      </c>
      <c r="C24" s="95">
        <v>128769.86599999999</v>
      </c>
      <c r="D24" s="121">
        <v>115032.41274</v>
      </c>
      <c r="E24" s="121">
        <v>115534.81218000001</v>
      </c>
      <c r="F24" s="121">
        <v>111182.08326999997</v>
      </c>
      <c r="G24" s="122">
        <f t="shared" si="0"/>
        <v>13737.453259999995</v>
      </c>
      <c r="H24" s="123" t="str">
        <f t="shared" si="1"/>
        <v>11,9%▲</v>
      </c>
      <c r="I24" s="97" t="s">
        <v>116</v>
      </c>
      <c r="J24" s="124"/>
      <c r="K24" s="124"/>
      <c r="L24" s="124"/>
      <c r="M24" s="124"/>
      <c r="N24" s="124"/>
      <c r="O24" s="124"/>
    </row>
    <row r="25" spans="1:15" s="3" customFormat="1" ht="15" customHeight="1" x14ac:dyDescent="0.25">
      <c r="A25" s="135" t="s">
        <v>15</v>
      </c>
      <c r="B25" s="136" t="s">
        <v>14</v>
      </c>
      <c r="C25" s="137">
        <f>SUMIFS((C7:C24),(A7:A24),A25)</f>
        <v>1315465.2429999998</v>
      </c>
      <c r="D25" s="137">
        <f>SUMIFS((D7:D24),(A7:A24),A25)</f>
        <v>1287004.3524399998</v>
      </c>
      <c r="E25" s="137">
        <f>SUMIFS((E7:E24),(A7:A24),A25)</f>
        <v>1343307.5204499997</v>
      </c>
      <c r="F25" s="137">
        <f>SUMIFS((F7:F24),(A7:A24),A25)</f>
        <v>1281477.6572800002</v>
      </c>
      <c r="G25" s="138">
        <f t="shared" si="0"/>
        <v>28460.890559999971</v>
      </c>
      <c r="H25" s="139" t="str">
        <f t="shared" si="1"/>
        <v>2,2%</v>
      </c>
      <c r="I25" s="90"/>
      <c r="J25" s="114"/>
      <c r="K25" s="114"/>
      <c r="L25" s="114"/>
      <c r="M25" s="114"/>
      <c r="N25" s="114"/>
      <c r="O25" s="114"/>
    </row>
    <row r="26" spans="1:15" ht="15" customHeight="1" x14ac:dyDescent="0.25">
      <c r="A26" t="s">
        <v>16</v>
      </c>
      <c r="B26" s="8"/>
      <c r="C26" s="132"/>
      <c r="D26" s="60"/>
      <c r="E26" s="60"/>
      <c r="F26" s="60"/>
      <c r="G26" s="61">
        <f t="shared" si="0"/>
        <v>0</v>
      </c>
      <c r="H26" s="62" t="str">
        <f t="shared" si="1"/>
        <v/>
      </c>
      <c r="I26" s="63"/>
    </row>
    <row r="27" spans="1:15" s="30" customFormat="1" ht="15" customHeight="1" x14ac:dyDescent="0.25">
      <c r="A27" s="115" t="s">
        <v>16</v>
      </c>
      <c r="B27" s="116" t="s">
        <v>6</v>
      </c>
      <c r="C27" s="111">
        <v>1576614.7646600001</v>
      </c>
      <c r="D27" s="118">
        <v>1566139.395</v>
      </c>
      <c r="E27" s="118">
        <v>1536399.0345399999</v>
      </c>
      <c r="F27" s="118">
        <v>1549017</v>
      </c>
      <c r="G27" s="118">
        <f t="shared" si="0"/>
        <v>10475.369660000084</v>
      </c>
      <c r="H27" s="119" t="str">
        <f t="shared" si="1"/>
        <v>0,7%</v>
      </c>
      <c r="I27" s="90"/>
      <c r="J27" s="124"/>
      <c r="K27" s="124"/>
      <c r="L27" s="124"/>
      <c r="M27" s="124"/>
      <c r="N27" s="124"/>
      <c r="O27" s="124"/>
    </row>
    <row r="28" spans="1:15" s="30" customFormat="1" ht="15" customHeight="1" x14ac:dyDescent="0.25">
      <c r="A28" s="115" t="s">
        <v>16</v>
      </c>
      <c r="B28" s="120" t="s">
        <v>7</v>
      </c>
      <c r="C28" s="110">
        <v>229750.19594000001</v>
      </c>
      <c r="D28" s="122">
        <v>230381.83499999999</v>
      </c>
      <c r="E28" s="122">
        <v>237033.56890000001</v>
      </c>
      <c r="F28" s="122">
        <v>262034</v>
      </c>
      <c r="G28" s="122">
        <f t="shared" si="0"/>
        <v>-631.63905999998678</v>
      </c>
      <c r="H28" s="123" t="str">
        <f t="shared" si="1"/>
        <v>-0,3%</v>
      </c>
      <c r="I28" s="96"/>
      <c r="J28" s="124"/>
      <c r="K28" s="124"/>
      <c r="L28" s="124"/>
      <c r="M28" s="124"/>
      <c r="N28" s="124"/>
      <c r="O28" s="124"/>
    </row>
    <row r="29" spans="1:15" s="30" customFormat="1" ht="15" customHeight="1" x14ac:dyDescent="0.25">
      <c r="A29" s="115" t="s">
        <v>16</v>
      </c>
      <c r="B29" s="116" t="s">
        <v>8</v>
      </c>
      <c r="C29" s="111">
        <v>204687.50829</v>
      </c>
      <c r="D29" s="118">
        <v>258335.56400000001</v>
      </c>
      <c r="E29" s="118">
        <v>265685.46385</v>
      </c>
      <c r="F29" s="118">
        <v>295395</v>
      </c>
      <c r="G29" s="118">
        <f t="shared" si="0"/>
        <v>-53648.055710000015</v>
      </c>
      <c r="H29" s="119" t="str">
        <f t="shared" si="1"/>
        <v>-20,8%▼</v>
      </c>
      <c r="I29" s="93" t="s">
        <v>145</v>
      </c>
      <c r="J29" s="124"/>
      <c r="K29" s="124"/>
      <c r="L29" s="124"/>
      <c r="M29" s="124"/>
      <c r="N29" s="124"/>
      <c r="O29" s="124"/>
    </row>
    <row r="30" spans="1:15" s="30" customFormat="1" ht="15" customHeight="1" x14ac:dyDescent="0.25">
      <c r="A30" s="115" t="s">
        <v>16</v>
      </c>
      <c r="B30" s="120" t="s">
        <v>9</v>
      </c>
      <c r="C30" s="110">
        <v>546.51513</v>
      </c>
      <c r="D30" s="122">
        <v>726.84686999999997</v>
      </c>
      <c r="E30" s="122">
        <v>680.54123000000004</v>
      </c>
      <c r="F30" s="122">
        <v>809</v>
      </c>
      <c r="G30" s="122">
        <f t="shared" si="0"/>
        <v>-180.33173999999997</v>
      </c>
      <c r="H30" s="123" t="str">
        <f t="shared" si="1"/>
        <v>-24,8%▼</v>
      </c>
      <c r="I30" s="96" t="s">
        <v>146</v>
      </c>
      <c r="J30" s="124"/>
      <c r="K30" s="124"/>
      <c r="L30" s="124"/>
      <c r="M30" s="124"/>
      <c r="N30" s="124"/>
      <c r="O30" s="124"/>
    </row>
    <row r="31" spans="1:15" s="30" customFormat="1" ht="15" customHeight="1" x14ac:dyDescent="0.25">
      <c r="A31" s="115" t="s">
        <v>16</v>
      </c>
      <c r="B31" s="116" t="s">
        <v>10</v>
      </c>
      <c r="C31" s="111">
        <v>0</v>
      </c>
      <c r="D31" s="118">
        <v>0</v>
      </c>
      <c r="E31" s="118">
        <v>0</v>
      </c>
      <c r="F31" s="118">
        <v>-2992</v>
      </c>
      <c r="G31" s="118">
        <f t="shared" si="0"/>
        <v>0</v>
      </c>
      <c r="H31" s="119" t="str">
        <f t="shared" si="1"/>
        <v/>
      </c>
      <c r="I31" s="90"/>
      <c r="J31" s="124"/>
      <c r="K31" s="124"/>
      <c r="L31" s="124"/>
      <c r="M31" s="124"/>
      <c r="N31" s="124"/>
      <c r="O31" s="124"/>
    </row>
    <row r="32" spans="1:15" s="30" customFormat="1" ht="15" customHeight="1" x14ac:dyDescent="0.25">
      <c r="A32" s="115" t="s">
        <v>16</v>
      </c>
      <c r="B32" s="120" t="s">
        <v>11</v>
      </c>
      <c r="C32" s="110">
        <v>-58308.971859999998</v>
      </c>
      <c r="D32" s="122">
        <v>-69827.217000000004</v>
      </c>
      <c r="E32" s="122">
        <v>-32819.727059999997</v>
      </c>
      <c r="F32" s="122">
        <v>-77647</v>
      </c>
      <c r="G32" s="122">
        <f t="shared" si="0"/>
        <v>11518.245140000006</v>
      </c>
      <c r="H32" s="123" t="str">
        <f t="shared" si="1"/>
        <v>-16,5%▼</v>
      </c>
      <c r="I32" s="96" t="s">
        <v>120</v>
      </c>
      <c r="J32" s="124"/>
      <c r="K32" s="124"/>
      <c r="L32" s="124"/>
      <c r="M32" s="124"/>
      <c r="N32" s="124"/>
      <c r="O32" s="124"/>
    </row>
    <row r="33" spans="1:15" s="30" customFormat="1" ht="15" customHeight="1" x14ac:dyDescent="0.25">
      <c r="A33" s="115" t="s">
        <v>16</v>
      </c>
      <c r="B33" s="116" t="s">
        <v>12</v>
      </c>
      <c r="C33" s="111">
        <v>0</v>
      </c>
      <c r="D33" s="118">
        <v>0</v>
      </c>
      <c r="E33" s="118">
        <v>0</v>
      </c>
      <c r="F33" s="140">
        <v>0</v>
      </c>
      <c r="G33" s="118">
        <f t="shared" si="0"/>
        <v>0</v>
      </c>
      <c r="H33" s="119" t="str">
        <f t="shared" si="1"/>
        <v/>
      </c>
      <c r="I33" s="81"/>
      <c r="J33" s="124"/>
      <c r="K33" s="124"/>
      <c r="L33" s="124"/>
      <c r="M33" s="124"/>
      <c r="N33" s="124"/>
      <c r="O33" s="124"/>
    </row>
    <row r="34" spans="1:15" s="30" customFormat="1" ht="15" customHeight="1" x14ac:dyDescent="0.25">
      <c r="A34" s="115" t="s">
        <v>16</v>
      </c>
      <c r="B34" s="120" t="s">
        <v>13</v>
      </c>
      <c r="C34" s="110">
        <v>146512.04608</v>
      </c>
      <c r="D34" s="122">
        <v>111849.19500000001</v>
      </c>
      <c r="E34" s="122">
        <v>141629.60558</v>
      </c>
      <c r="F34" s="122">
        <v>144166</v>
      </c>
      <c r="G34" s="122">
        <f t="shared" si="0"/>
        <v>34662.851079999993</v>
      </c>
      <c r="H34" s="123" t="str">
        <f t="shared" si="1"/>
        <v>31,0%▲</v>
      </c>
      <c r="I34" s="97" t="s">
        <v>116</v>
      </c>
      <c r="J34" s="124"/>
      <c r="K34" s="124"/>
      <c r="L34" s="124"/>
      <c r="M34" s="124"/>
      <c r="N34" s="124"/>
      <c r="O34" s="124"/>
    </row>
    <row r="35" spans="1:15" s="3" customFormat="1" ht="15" customHeight="1" x14ac:dyDescent="0.25">
      <c r="A35" s="135" t="s">
        <v>16</v>
      </c>
      <c r="B35" s="136" t="s">
        <v>14</v>
      </c>
      <c r="C35" s="137">
        <f>SUMIFS((C7:C34),(A7:A34),A35)</f>
        <v>2099802.0582400002</v>
      </c>
      <c r="D35" s="137">
        <f>SUMIFS((D7:D34),(A7:A34),A35)</f>
        <v>2097605.6188699999</v>
      </c>
      <c r="E35" s="137">
        <f>SUMIFS((E7:E34),(A7:A34),A35)</f>
        <v>2148608.48704</v>
      </c>
      <c r="F35" s="137">
        <f>SUMIFS((F7:F34),(A7:A34),A35)</f>
        <v>2170782</v>
      </c>
      <c r="G35" s="138">
        <f t="shared" si="0"/>
        <v>2196.4393700002693</v>
      </c>
      <c r="H35" s="139" t="str">
        <f t="shared" si="1"/>
        <v>0,1%</v>
      </c>
      <c r="I35" s="90"/>
      <c r="J35" s="114"/>
      <c r="K35" s="114"/>
      <c r="L35" s="114"/>
      <c r="M35" s="114"/>
      <c r="N35" s="114"/>
      <c r="O35" s="114"/>
    </row>
    <row r="36" spans="1:15" ht="15" customHeight="1" x14ac:dyDescent="0.25">
      <c r="A36" t="s">
        <v>17</v>
      </c>
      <c r="B36" s="8"/>
      <c r="C36" s="132"/>
      <c r="D36" s="60"/>
      <c r="E36" s="60"/>
      <c r="F36" s="60"/>
      <c r="G36" s="61">
        <f t="shared" si="0"/>
        <v>0</v>
      </c>
      <c r="H36" s="62" t="str">
        <f t="shared" si="1"/>
        <v/>
      </c>
      <c r="I36" s="63"/>
    </row>
    <row r="37" spans="1:15" ht="15" customHeight="1" x14ac:dyDescent="0.25">
      <c r="A37" s="141" t="s">
        <v>17</v>
      </c>
      <c r="B37" s="142" t="s">
        <v>6</v>
      </c>
      <c r="C37" s="94"/>
      <c r="D37" s="143">
        <v>701894.03</v>
      </c>
      <c r="E37" s="143">
        <v>680398.61899999995</v>
      </c>
      <c r="F37" s="143">
        <v>697686.92173000006</v>
      </c>
      <c r="G37" s="144">
        <f t="shared" si="0"/>
        <v>-701894.03</v>
      </c>
      <c r="H37" s="145" t="str">
        <f t="shared" si="1"/>
        <v>-100,0%▼</v>
      </c>
      <c r="I37" s="59"/>
      <c r="J37" s="112"/>
      <c r="K37" s="112"/>
      <c r="L37" s="112"/>
      <c r="M37" s="112"/>
      <c r="N37" s="112"/>
      <c r="O37" s="112"/>
    </row>
    <row r="38" spans="1:15" s="30" customFormat="1" ht="15" customHeight="1" x14ac:dyDescent="0.25">
      <c r="A38" s="133" t="s">
        <v>17</v>
      </c>
      <c r="B38" s="124" t="s">
        <v>7</v>
      </c>
      <c r="C38" s="95"/>
      <c r="D38" s="121">
        <v>84683.264999999999</v>
      </c>
      <c r="E38" s="121">
        <v>89569.75</v>
      </c>
      <c r="F38" s="121">
        <v>85078.303799999994</v>
      </c>
      <c r="G38" s="122">
        <f t="shared" si="0"/>
        <v>-84683.264999999999</v>
      </c>
      <c r="H38" s="123" t="str">
        <f t="shared" si="1"/>
        <v>-100,0%▼</v>
      </c>
      <c r="I38" s="100"/>
      <c r="J38" s="124"/>
      <c r="K38" s="124"/>
      <c r="L38" s="124"/>
      <c r="M38" s="124"/>
      <c r="N38" s="124"/>
      <c r="O38" s="124"/>
    </row>
    <row r="39" spans="1:15" s="30" customFormat="1" ht="15" customHeight="1" x14ac:dyDescent="0.25">
      <c r="A39" s="133" t="s">
        <v>17</v>
      </c>
      <c r="B39" s="125" t="s">
        <v>8</v>
      </c>
      <c r="C39" s="89"/>
      <c r="D39" s="117">
        <v>101440.11599999999</v>
      </c>
      <c r="E39" s="117">
        <v>112257.22500000001</v>
      </c>
      <c r="F39" s="117">
        <v>94845.534889999995</v>
      </c>
      <c r="G39" s="118">
        <f t="shared" ref="G39:G70" si="2">IF(ISERROR(C39- D39)=TRUE,"",C39 - D39)</f>
        <v>-101440.11599999999</v>
      </c>
      <c r="H39" s="119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-100,0%▼</v>
      </c>
      <c r="I39" s="92"/>
      <c r="J39" s="124"/>
      <c r="K39" s="124"/>
      <c r="L39" s="124"/>
      <c r="M39" s="124"/>
      <c r="N39" s="124"/>
      <c r="O39" s="124"/>
    </row>
    <row r="40" spans="1:15" s="30" customFormat="1" ht="15" customHeight="1" x14ac:dyDescent="0.25">
      <c r="A40" s="133" t="s">
        <v>17</v>
      </c>
      <c r="B40" s="124" t="s">
        <v>9</v>
      </c>
      <c r="C40" s="95"/>
      <c r="D40" s="121">
        <v>972.69600000000003</v>
      </c>
      <c r="E40" s="121">
        <v>805</v>
      </c>
      <c r="F40" s="121">
        <v>598.03931</v>
      </c>
      <c r="G40" s="122">
        <f t="shared" si="2"/>
        <v>-972.69600000000003</v>
      </c>
      <c r="H40" s="123" t="str">
        <f t="shared" si="3"/>
        <v>-100,0%▼</v>
      </c>
      <c r="I40" s="101"/>
      <c r="J40" s="124"/>
      <c r="K40" s="124"/>
      <c r="L40" s="124"/>
      <c r="M40" s="124"/>
      <c r="N40" s="124"/>
      <c r="O40" s="124"/>
    </row>
    <row r="41" spans="1:15" s="30" customFormat="1" ht="15" customHeight="1" x14ac:dyDescent="0.25">
      <c r="A41" s="133" t="s">
        <v>17</v>
      </c>
      <c r="B41" s="125" t="s">
        <v>10</v>
      </c>
      <c r="C41" s="89"/>
      <c r="D41" s="117"/>
      <c r="E41" s="117">
        <v>0</v>
      </c>
      <c r="F41" s="117">
        <v>0</v>
      </c>
      <c r="G41" s="118">
        <f t="shared" si="2"/>
        <v>0</v>
      </c>
      <c r="H41" s="119" t="str">
        <f t="shared" si="3"/>
        <v/>
      </c>
      <c r="I41" s="92"/>
      <c r="J41" s="124"/>
      <c r="K41" s="124"/>
      <c r="L41" s="124"/>
      <c r="M41" s="124"/>
      <c r="N41" s="124"/>
      <c r="O41" s="124"/>
    </row>
    <row r="42" spans="1:15" s="30" customFormat="1" ht="15" customHeight="1" x14ac:dyDescent="0.25">
      <c r="A42" s="133" t="s">
        <v>17</v>
      </c>
      <c r="B42" s="124" t="s">
        <v>11</v>
      </c>
      <c r="C42" s="95"/>
      <c r="D42" s="121">
        <v>-19568.504000000001</v>
      </c>
      <c r="E42" s="121">
        <v>-16905.199000000001</v>
      </c>
      <c r="F42" s="121">
        <v>-20996.731660000001</v>
      </c>
      <c r="G42" s="122">
        <f t="shared" si="2"/>
        <v>19568.504000000001</v>
      </c>
      <c r="H42" s="123" t="str">
        <f t="shared" si="3"/>
        <v>-100,0%▼</v>
      </c>
      <c r="I42" s="101"/>
      <c r="J42" s="124"/>
      <c r="K42" s="124"/>
      <c r="L42" s="124"/>
      <c r="M42" s="124"/>
      <c r="N42" s="124"/>
      <c r="O42" s="124"/>
    </row>
    <row r="43" spans="1:15" s="30" customFormat="1" ht="15" customHeight="1" x14ac:dyDescent="0.25">
      <c r="A43" s="133" t="s">
        <v>17</v>
      </c>
      <c r="B43" s="125" t="s">
        <v>12</v>
      </c>
      <c r="C43" s="89"/>
      <c r="D43" s="117"/>
      <c r="E43" s="117">
        <v>0</v>
      </c>
      <c r="F43" s="117"/>
      <c r="G43" s="118">
        <f t="shared" si="2"/>
        <v>0</v>
      </c>
      <c r="H43" s="119" t="str">
        <f t="shared" si="3"/>
        <v/>
      </c>
      <c r="I43" s="82"/>
      <c r="J43" s="124"/>
      <c r="K43" s="124"/>
      <c r="L43" s="124"/>
      <c r="M43" s="124"/>
      <c r="N43" s="124"/>
      <c r="O43" s="124"/>
    </row>
    <row r="44" spans="1:15" s="30" customFormat="1" ht="15" customHeight="1" x14ac:dyDescent="0.25">
      <c r="A44" s="133" t="s">
        <v>17</v>
      </c>
      <c r="B44" s="124" t="s">
        <v>13</v>
      </c>
      <c r="C44" s="95"/>
      <c r="D44" s="121">
        <v>66477.006999999998</v>
      </c>
      <c r="E44" s="121">
        <v>55783.413999999997</v>
      </c>
      <c r="F44" s="121">
        <v>58149.268149999996</v>
      </c>
      <c r="G44" s="122">
        <f t="shared" si="2"/>
        <v>-66477.006999999998</v>
      </c>
      <c r="H44" s="123" t="str">
        <f t="shared" si="3"/>
        <v>-100,0%▼</v>
      </c>
      <c r="I44" s="100"/>
      <c r="J44" s="124"/>
      <c r="K44" s="124"/>
      <c r="L44" s="124"/>
      <c r="M44" s="124"/>
      <c r="N44" s="124"/>
      <c r="O44" s="124"/>
    </row>
    <row r="45" spans="1:15" s="3" customFormat="1" ht="15" customHeight="1" x14ac:dyDescent="0.25">
      <c r="A45" s="135" t="s">
        <v>17</v>
      </c>
      <c r="B45" s="136" t="s">
        <v>14</v>
      </c>
      <c r="C45" s="137">
        <f>SUMIFS((C7:C44),(A7:A44),A45)</f>
        <v>0</v>
      </c>
      <c r="D45" s="137">
        <f>SUMIFS((D7:D44),(A7:A44),A45)</f>
        <v>935898.6100000001</v>
      </c>
      <c r="E45" s="137">
        <f>SUMIFS((E7:E44),(A7:A44),A45)</f>
        <v>921908.80899999989</v>
      </c>
      <c r="F45" s="137">
        <f>SUMIFS((F7:F44),(A7:A44),A45)</f>
        <v>915361.33622000006</v>
      </c>
      <c r="G45" s="138">
        <f t="shared" si="2"/>
        <v>-935898.6100000001</v>
      </c>
      <c r="H45" s="139" t="str">
        <f t="shared" si="3"/>
        <v>-100,0%▼</v>
      </c>
      <c r="I45" s="90"/>
      <c r="J45" s="114"/>
      <c r="K45" s="114"/>
      <c r="L45" s="114"/>
      <c r="M45" s="114"/>
      <c r="N45" s="114"/>
      <c r="O45" s="114"/>
    </row>
    <row r="46" spans="1:15" ht="15" customHeight="1" x14ac:dyDescent="0.25">
      <c r="A46" t="s">
        <v>18</v>
      </c>
      <c r="B46" s="8"/>
      <c r="C46" s="132"/>
      <c r="D46" s="60"/>
      <c r="E46" s="60"/>
      <c r="F46" s="60"/>
      <c r="G46" s="61">
        <f t="shared" si="2"/>
        <v>0</v>
      </c>
      <c r="H46" s="62" t="str">
        <f t="shared" si="3"/>
        <v/>
      </c>
      <c r="I46" s="63"/>
    </row>
    <row r="47" spans="1:15" ht="15" customHeight="1" x14ac:dyDescent="0.25">
      <c r="A47" s="141" t="s">
        <v>18</v>
      </c>
      <c r="B47" s="142" t="s">
        <v>6</v>
      </c>
      <c r="C47" s="94"/>
      <c r="D47" s="143"/>
      <c r="E47" s="143"/>
      <c r="F47" s="143"/>
      <c r="G47" s="144">
        <f t="shared" si="2"/>
        <v>0</v>
      </c>
      <c r="H47" s="145" t="str">
        <f t="shared" si="3"/>
        <v/>
      </c>
      <c r="I47" s="59"/>
      <c r="J47" s="112"/>
      <c r="K47" s="112"/>
      <c r="L47" s="112"/>
      <c r="M47" s="112"/>
      <c r="N47" s="112"/>
      <c r="O47" s="112"/>
    </row>
    <row r="48" spans="1:15" ht="15" customHeight="1" x14ac:dyDescent="0.25">
      <c r="A48" s="141" t="s">
        <v>18</v>
      </c>
      <c r="B48" s="112" t="s">
        <v>7</v>
      </c>
      <c r="C48" s="78"/>
      <c r="D48" s="146"/>
      <c r="E48" s="146"/>
      <c r="F48" s="146"/>
      <c r="G48" s="147">
        <f t="shared" si="2"/>
        <v>0</v>
      </c>
      <c r="H48" s="148" t="str">
        <f t="shared" si="3"/>
        <v/>
      </c>
      <c r="I48" s="63"/>
      <c r="J48" s="112"/>
      <c r="K48" s="112"/>
      <c r="L48" s="112"/>
      <c r="M48" s="112"/>
      <c r="N48" s="112"/>
      <c r="O48" s="112"/>
    </row>
    <row r="49" spans="1:15" ht="15" customHeight="1" x14ac:dyDescent="0.25">
      <c r="A49" s="141" t="s">
        <v>18</v>
      </c>
      <c r="B49" s="142" t="s">
        <v>8</v>
      </c>
      <c r="C49" s="94"/>
      <c r="D49" s="143"/>
      <c r="E49" s="143"/>
      <c r="F49" s="143"/>
      <c r="G49" s="144">
        <f t="shared" si="2"/>
        <v>0</v>
      </c>
      <c r="H49" s="145" t="str">
        <f t="shared" si="3"/>
        <v/>
      </c>
      <c r="I49" s="59"/>
      <c r="J49" s="112"/>
      <c r="K49" s="112"/>
      <c r="L49" s="112"/>
      <c r="M49" s="112"/>
      <c r="N49" s="112"/>
      <c r="O49" s="112"/>
    </row>
    <row r="50" spans="1:15" ht="15" customHeight="1" x14ac:dyDescent="0.25">
      <c r="A50" s="141" t="s">
        <v>18</v>
      </c>
      <c r="B50" s="112" t="s">
        <v>9</v>
      </c>
      <c r="C50" s="78"/>
      <c r="D50" s="146"/>
      <c r="E50" s="146"/>
      <c r="F50" s="146"/>
      <c r="G50" s="147">
        <f t="shared" si="2"/>
        <v>0</v>
      </c>
      <c r="H50" s="148" t="str">
        <f t="shared" si="3"/>
        <v/>
      </c>
      <c r="I50" s="63"/>
      <c r="J50" s="112"/>
      <c r="K50" s="112"/>
      <c r="L50" s="112"/>
      <c r="M50" s="112"/>
      <c r="N50" s="112"/>
      <c r="O50" s="112"/>
    </row>
    <row r="51" spans="1:15" ht="15" customHeight="1" x14ac:dyDescent="0.25">
      <c r="A51" s="141" t="s">
        <v>18</v>
      </c>
      <c r="B51" s="142" t="s">
        <v>10</v>
      </c>
      <c r="C51" s="94"/>
      <c r="D51" s="143"/>
      <c r="E51" s="143"/>
      <c r="F51" s="143"/>
      <c r="G51" s="144">
        <f t="shared" si="2"/>
        <v>0</v>
      </c>
      <c r="H51" s="145" t="str">
        <f t="shared" si="3"/>
        <v/>
      </c>
      <c r="I51" s="59"/>
      <c r="J51" s="112"/>
      <c r="K51" s="112"/>
      <c r="L51" s="112"/>
      <c r="M51" s="112"/>
      <c r="N51" s="112"/>
      <c r="O51" s="112"/>
    </row>
    <row r="52" spans="1:15" ht="15" customHeight="1" x14ac:dyDescent="0.25">
      <c r="A52" s="141" t="s">
        <v>18</v>
      </c>
      <c r="B52" s="112" t="s">
        <v>11</v>
      </c>
      <c r="C52" s="78"/>
      <c r="D52" s="146"/>
      <c r="E52" s="146"/>
      <c r="F52" s="146"/>
      <c r="G52" s="147">
        <f t="shared" si="2"/>
        <v>0</v>
      </c>
      <c r="H52" s="148" t="str">
        <f t="shared" si="3"/>
        <v/>
      </c>
      <c r="I52" s="63"/>
      <c r="J52" s="112"/>
      <c r="K52" s="112"/>
      <c r="L52" s="112"/>
      <c r="M52" s="112"/>
      <c r="N52" s="112"/>
      <c r="O52" s="112"/>
    </row>
    <row r="53" spans="1:15" ht="15" customHeight="1" x14ac:dyDescent="0.25">
      <c r="A53" s="141" t="s">
        <v>18</v>
      </c>
      <c r="B53" s="142" t="s">
        <v>12</v>
      </c>
      <c r="C53" s="94"/>
      <c r="D53" s="143"/>
      <c r="E53" s="143"/>
      <c r="F53" s="143"/>
      <c r="G53" s="144">
        <f t="shared" si="2"/>
        <v>0</v>
      </c>
      <c r="H53" s="145" t="str">
        <f t="shared" si="3"/>
        <v/>
      </c>
      <c r="I53" s="59"/>
      <c r="J53" s="112"/>
      <c r="K53" s="112"/>
      <c r="L53" s="112"/>
      <c r="M53" s="112"/>
      <c r="N53" s="112"/>
      <c r="O53" s="112"/>
    </row>
    <row r="54" spans="1:15" ht="15" customHeight="1" x14ac:dyDescent="0.25">
      <c r="A54" s="141" t="s">
        <v>18</v>
      </c>
      <c r="B54" s="112" t="s">
        <v>13</v>
      </c>
      <c r="C54" s="78"/>
      <c r="D54" s="146"/>
      <c r="E54" s="146"/>
      <c r="F54" s="146"/>
      <c r="G54" s="147">
        <f t="shared" si="2"/>
        <v>0</v>
      </c>
      <c r="H54" s="148" t="str">
        <f t="shared" si="3"/>
        <v/>
      </c>
      <c r="I54" s="63"/>
      <c r="J54" s="112"/>
      <c r="K54" s="112"/>
      <c r="L54" s="112"/>
      <c r="M54" s="112"/>
      <c r="N54" s="112"/>
      <c r="O54" s="112"/>
    </row>
    <row r="55" spans="1:15" s="3" customFormat="1" ht="15" customHeight="1" x14ac:dyDescent="0.25">
      <c r="A55" s="135" t="s">
        <v>18</v>
      </c>
      <c r="B55" s="136" t="s">
        <v>14</v>
      </c>
      <c r="C55" s="137">
        <f>SUMIFS((C7:C54),(A7:A54),A55)</f>
        <v>0</v>
      </c>
      <c r="D55" s="137">
        <f>SUMIFS((D7:D54),(A7:A54),A55)</f>
        <v>0</v>
      </c>
      <c r="E55" s="137">
        <f>SUMIFS((E7:E54),(A7:A54),A55)</f>
        <v>0</v>
      </c>
      <c r="F55" s="137">
        <f>SUMIFS((F7:F54),(A7:A54),A55)</f>
        <v>0</v>
      </c>
      <c r="G55" s="138">
        <f t="shared" si="2"/>
        <v>0</v>
      </c>
      <c r="H55" s="139" t="str">
        <f t="shared" si="3"/>
        <v/>
      </c>
      <c r="I55" s="90"/>
      <c r="J55" s="114"/>
      <c r="K55" s="114"/>
      <c r="L55" s="114"/>
      <c r="M55" s="114"/>
      <c r="N55" s="114"/>
      <c r="O55" s="114"/>
    </row>
    <row r="56" spans="1:15" ht="15" customHeight="1" x14ac:dyDescent="0.25">
      <c r="A56" t="s">
        <v>19</v>
      </c>
      <c r="B56" s="8"/>
      <c r="C56" s="132"/>
      <c r="D56" s="60"/>
      <c r="E56" s="60"/>
      <c r="F56" s="60"/>
      <c r="G56" s="61">
        <f t="shared" si="2"/>
        <v>0</v>
      </c>
      <c r="H56" s="62" t="str">
        <f t="shared" si="3"/>
        <v/>
      </c>
      <c r="I56" s="63"/>
    </row>
    <row r="57" spans="1:15" ht="15" customHeight="1" x14ac:dyDescent="0.25">
      <c r="A57" s="141" t="s">
        <v>19</v>
      </c>
      <c r="B57" s="142" t="s">
        <v>6</v>
      </c>
      <c r="C57" s="94"/>
      <c r="D57" s="143"/>
      <c r="E57" s="143"/>
      <c r="F57" s="143"/>
      <c r="G57" s="144">
        <f t="shared" si="2"/>
        <v>0</v>
      </c>
      <c r="H57" s="145" t="str">
        <f t="shared" si="3"/>
        <v/>
      </c>
      <c r="I57" s="59"/>
      <c r="J57" s="112"/>
      <c r="K57" s="112"/>
      <c r="L57" s="112"/>
      <c r="M57" s="112"/>
      <c r="N57" s="112"/>
      <c r="O57" s="112"/>
    </row>
    <row r="58" spans="1:15" ht="15" customHeight="1" x14ac:dyDescent="0.25">
      <c r="A58" s="141" t="s">
        <v>19</v>
      </c>
      <c r="B58" s="112" t="s">
        <v>7</v>
      </c>
      <c r="C58" s="78"/>
      <c r="D58" s="146"/>
      <c r="E58" s="146"/>
      <c r="F58" s="146"/>
      <c r="G58" s="147">
        <f t="shared" si="2"/>
        <v>0</v>
      </c>
      <c r="H58" s="148" t="str">
        <f t="shared" si="3"/>
        <v/>
      </c>
      <c r="I58" s="63"/>
      <c r="J58" s="112"/>
      <c r="K58" s="112"/>
      <c r="L58" s="112"/>
      <c r="M58" s="112"/>
      <c r="N58" s="112"/>
      <c r="O58" s="112"/>
    </row>
    <row r="59" spans="1:15" ht="15" customHeight="1" x14ac:dyDescent="0.25">
      <c r="A59" s="141" t="s">
        <v>19</v>
      </c>
      <c r="B59" s="142" t="s">
        <v>8</v>
      </c>
      <c r="C59" s="94"/>
      <c r="D59" s="143"/>
      <c r="E59" s="143"/>
      <c r="F59" s="143"/>
      <c r="G59" s="144">
        <f t="shared" si="2"/>
        <v>0</v>
      </c>
      <c r="H59" s="145" t="str">
        <f t="shared" si="3"/>
        <v/>
      </c>
      <c r="I59" s="59"/>
      <c r="J59" s="112"/>
      <c r="K59" s="112"/>
      <c r="L59" s="112"/>
      <c r="M59" s="112"/>
      <c r="N59" s="112"/>
      <c r="O59" s="112"/>
    </row>
    <row r="60" spans="1:15" ht="15" customHeight="1" x14ac:dyDescent="0.25">
      <c r="A60" s="141" t="s">
        <v>19</v>
      </c>
      <c r="B60" s="112" t="s">
        <v>9</v>
      </c>
      <c r="C60" s="78"/>
      <c r="D60" s="146"/>
      <c r="E60" s="146"/>
      <c r="F60" s="146"/>
      <c r="G60" s="147">
        <f t="shared" si="2"/>
        <v>0</v>
      </c>
      <c r="H60" s="148" t="str">
        <f t="shared" si="3"/>
        <v/>
      </c>
      <c r="I60" s="63"/>
      <c r="J60" s="112"/>
      <c r="K60" s="112"/>
      <c r="L60" s="112"/>
      <c r="M60" s="112"/>
      <c r="N60" s="112"/>
      <c r="O60" s="112"/>
    </row>
    <row r="61" spans="1:15" ht="15" customHeight="1" x14ac:dyDescent="0.25">
      <c r="A61" s="141" t="s">
        <v>19</v>
      </c>
      <c r="B61" s="142" t="s">
        <v>10</v>
      </c>
      <c r="C61" s="94"/>
      <c r="D61" s="143"/>
      <c r="E61" s="143"/>
      <c r="F61" s="143"/>
      <c r="G61" s="144">
        <f t="shared" si="2"/>
        <v>0</v>
      </c>
      <c r="H61" s="145" t="str">
        <f t="shared" si="3"/>
        <v/>
      </c>
      <c r="I61" s="59"/>
      <c r="J61" s="112"/>
      <c r="K61" s="112"/>
      <c r="L61" s="112"/>
      <c r="M61" s="112"/>
      <c r="N61" s="112"/>
      <c r="O61" s="112"/>
    </row>
    <row r="62" spans="1:15" ht="15" customHeight="1" x14ac:dyDescent="0.25">
      <c r="A62" s="141" t="s">
        <v>19</v>
      </c>
      <c r="B62" s="112" t="s">
        <v>11</v>
      </c>
      <c r="C62" s="78"/>
      <c r="D62" s="146"/>
      <c r="E62" s="146"/>
      <c r="F62" s="146"/>
      <c r="G62" s="147">
        <f t="shared" si="2"/>
        <v>0</v>
      </c>
      <c r="H62" s="148" t="str">
        <f t="shared" si="3"/>
        <v/>
      </c>
      <c r="I62" s="63"/>
      <c r="J62" s="112"/>
      <c r="K62" s="112"/>
      <c r="L62" s="112"/>
      <c r="M62" s="112"/>
      <c r="N62" s="112"/>
      <c r="O62" s="112"/>
    </row>
    <row r="63" spans="1:15" ht="15" customHeight="1" x14ac:dyDescent="0.25">
      <c r="A63" s="141" t="s">
        <v>19</v>
      </c>
      <c r="B63" s="142" t="s">
        <v>12</v>
      </c>
      <c r="C63" s="94"/>
      <c r="D63" s="143"/>
      <c r="E63" s="143"/>
      <c r="F63" s="143"/>
      <c r="G63" s="144">
        <f t="shared" si="2"/>
        <v>0</v>
      </c>
      <c r="H63" s="145" t="str">
        <f t="shared" si="3"/>
        <v/>
      </c>
      <c r="I63" s="59"/>
      <c r="J63" s="112"/>
      <c r="K63" s="112"/>
      <c r="L63" s="112"/>
      <c r="M63" s="112"/>
      <c r="N63" s="112"/>
      <c r="O63" s="112"/>
    </row>
    <row r="64" spans="1:15" ht="15" customHeight="1" x14ac:dyDescent="0.25">
      <c r="A64" s="141" t="s">
        <v>19</v>
      </c>
      <c r="B64" s="112" t="s">
        <v>13</v>
      </c>
      <c r="C64" s="78"/>
      <c r="D64" s="146"/>
      <c r="E64" s="146"/>
      <c r="F64" s="146"/>
      <c r="G64" s="147">
        <f t="shared" si="2"/>
        <v>0</v>
      </c>
      <c r="H64" s="148" t="str">
        <f t="shared" si="3"/>
        <v/>
      </c>
      <c r="I64" s="63"/>
      <c r="J64" s="112"/>
      <c r="K64" s="112"/>
      <c r="L64" s="112"/>
      <c r="M64" s="112"/>
      <c r="N64" s="112"/>
      <c r="O64" s="112"/>
    </row>
    <row r="65" spans="1:15" s="3" customFormat="1" ht="15" customHeight="1" x14ac:dyDescent="0.25">
      <c r="A65" s="135" t="s">
        <v>19</v>
      </c>
      <c r="B65" s="136" t="s">
        <v>14</v>
      </c>
      <c r="C65" s="137">
        <f>SUMIFS((C7:C64),(A7:A64),A65)</f>
        <v>0</v>
      </c>
      <c r="D65" s="137">
        <f>SUMIFS((D7:D64),(A7:A64),A65)</f>
        <v>0</v>
      </c>
      <c r="E65" s="137">
        <f>SUMIFS((E7:E64),(A7:A64),A65)</f>
        <v>0</v>
      </c>
      <c r="F65" s="137">
        <f>SUMIFS((F7:F64),(A7:A64),A65)</f>
        <v>0</v>
      </c>
      <c r="G65" s="138">
        <f t="shared" si="2"/>
        <v>0</v>
      </c>
      <c r="H65" s="139" t="str">
        <f t="shared" si="3"/>
        <v/>
      </c>
      <c r="I65" s="90"/>
      <c r="J65" s="114"/>
      <c r="K65" s="114"/>
      <c r="L65" s="114"/>
      <c r="M65" s="114"/>
      <c r="N65" s="114"/>
      <c r="O65" s="114"/>
    </row>
    <row r="66" spans="1:15" ht="15" customHeight="1" x14ac:dyDescent="0.25">
      <c r="A66" t="s">
        <v>20</v>
      </c>
      <c r="B66" s="8"/>
      <c r="C66" s="132"/>
      <c r="D66" s="60"/>
      <c r="E66" s="60"/>
      <c r="F66" s="60"/>
      <c r="G66" s="61">
        <f t="shared" si="2"/>
        <v>0</v>
      </c>
      <c r="H66" s="62" t="str">
        <f t="shared" si="3"/>
        <v/>
      </c>
      <c r="I66" s="63"/>
    </row>
    <row r="67" spans="1:15" ht="15" customHeight="1" x14ac:dyDescent="0.25">
      <c r="A67" s="141" t="s">
        <v>20</v>
      </c>
      <c r="B67" s="142" t="s">
        <v>6</v>
      </c>
      <c r="C67" s="94"/>
      <c r="D67" s="143"/>
      <c r="E67" s="143"/>
      <c r="F67" s="143"/>
      <c r="G67" s="144">
        <f t="shared" si="2"/>
        <v>0</v>
      </c>
      <c r="H67" s="145" t="str">
        <f t="shared" si="3"/>
        <v/>
      </c>
      <c r="I67" s="59"/>
      <c r="J67" s="112"/>
      <c r="K67" s="112"/>
      <c r="L67" s="112"/>
      <c r="M67" s="112"/>
      <c r="N67" s="112"/>
      <c r="O67" s="112"/>
    </row>
    <row r="68" spans="1:15" ht="15" customHeight="1" x14ac:dyDescent="0.25">
      <c r="A68" s="141" t="s">
        <v>20</v>
      </c>
      <c r="B68" s="112" t="s">
        <v>7</v>
      </c>
      <c r="C68" s="78"/>
      <c r="D68" s="146"/>
      <c r="E68" s="146"/>
      <c r="F68" s="146"/>
      <c r="G68" s="147">
        <f t="shared" si="2"/>
        <v>0</v>
      </c>
      <c r="H68" s="148" t="str">
        <f t="shared" si="3"/>
        <v/>
      </c>
      <c r="I68" s="63"/>
      <c r="J68" s="112"/>
      <c r="K68" s="112"/>
      <c r="L68" s="112"/>
      <c r="M68" s="112"/>
      <c r="N68" s="112"/>
      <c r="O68" s="112"/>
    </row>
    <row r="69" spans="1:15" ht="15" customHeight="1" x14ac:dyDescent="0.25">
      <c r="A69" s="141" t="s">
        <v>20</v>
      </c>
      <c r="B69" s="142" t="s">
        <v>8</v>
      </c>
      <c r="C69" s="94"/>
      <c r="D69" s="143"/>
      <c r="E69" s="143"/>
      <c r="F69" s="143"/>
      <c r="G69" s="144">
        <f t="shared" si="2"/>
        <v>0</v>
      </c>
      <c r="H69" s="145" t="str">
        <f t="shared" si="3"/>
        <v/>
      </c>
      <c r="I69" s="59"/>
      <c r="J69" s="112"/>
      <c r="K69" s="112"/>
      <c r="L69" s="112"/>
      <c r="M69" s="112"/>
      <c r="N69" s="112"/>
      <c r="O69" s="112"/>
    </row>
    <row r="70" spans="1:15" ht="15" customHeight="1" x14ac:dyDescent="0.25">
      <c r="A70" s="141" t="s">
        <v>20</v>
      </c>
      <c r="B70" s="112" t="s">
        <v>9</v>
      </c>
      <c r="C70" s="78"/>
      <c r="D70" s="146"/>
      <c r="E70" s="146"/>
      <c r="F70" s="146"/>
      <c r="G70" s="147">
        <f t="shared" si="2"/>
        <v>0</v>
      </c>
      <c r="H70" s="148" t="str">
        <f t="shared" si="3"/>
        <v/>
      </c>
      <c r="I70" s="63"/>
      <c r="J70" s="112"/>
      <c r="K70" s="112"/>
      <c r="L70" s="112"/>
      <c r="M70" s="112"/>
      <c r="N70" s="112"/>
      <c r="O70" s="112"/>
    </row>
    <row r="71" spans="1:15" ht="15" customHeight="1" x14ac:dyDescent="0.25">
      <c r="A71" s="141" t="s">
        <v>20</v>
      </c>
      <c r="B71" s="142" t="s">
        <v>10</v>
      </c>
      <c r="C71" s="94"/>
      <c r="D71" s="143"/>
      <c r="E71" s="143"/>
      <c r="F71" s="143"/>
      <c r="G71" s="144">
        <f t="shared" ref="G71:G95" si="4">IF(ISERROR(C71- D71)=TRUE,"",C71 - D71)</f>
        <v>0</v>
      </c>
      <c r="H71" s="145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9"/>
      <c r="J71" s="112"/>
      <c r="K71" s="112"/>
      <c r="L71" s="112"/>
      <c r="M71" s="112"/>
      <c r="N71" s="112"/>
      <c r="O71" s="112"/>
    </row>
    <row r="72" spans="1:15" ht="15" customHeight="1" x14ac:dyDescent="0.25">
      <c r="A72" s="141" t="s">
        <v>20</v>
      </c>
      <c r="B72" s="112" t="s">
        <v>11</v>
      </c>
      <c r="C72" s="78"/>
      <c r="D72" s="146"/>
      <c r="E72" s="146"/>
      <c r="F72" s="146"/>
      <c r="G72" s="147">
        <f t="shared" si="4"/>
        <v>0</v>
      </c>
      <c r="H72" s="148" t="str">
        <f t="shared" si="5"/>
        <v/>
      </c>
      <c r="I72" s="63"/>
      <c r="J72" s="112"/>
      <c r="K72" s="112"/>
      <c r="L72" s="112"/>
      <c r="M72" s="112"/>
      <c r="N72" s="112"/>
      <c r="O72" s="112"/>
    </row>
    <row r="73" spans="1:15" ht="15" customHeight="1" x14ac:dyDescent="0.25">
      <c r="A73" s="141" t="s">
        <v>20</v>
      </c>
      <c r="B73" s="142" t="s">
        <v>12</v>
      </c>
      <c r="C73" s="94"/>
      <c r="D73" s="143"/>
      <c r="E73" s="143"/>
      <c r="F73" s="143"/>
      <c r="G73" s="144">
        <f t="shared" si="4"/>
        <v>0</v>
      </c>
      <c r="H73" s="145" t="str">
        <f t="shared" si="5"/>
        <v/>
      </c>
      <c r="I73" s="59"/>
      <c r="J73" s="112"/>
      <c r="K73" s="112"/>
      <c r="L73" s="112"/>
      <c r="M73" s="112"/>
      <c r="N73" s="112"/>
      <c r="O73" s="112"/>
    </row>
    <row r="74" spans="1:15" ht="15" customHeight="1" x14ac:dyDescent="0.25">
      <c r="A74" s="141" t="s">
        <v>20</v>
      </c>
      <c r="B74" s="112" t="s">
        <v>13</v>
      </c>
      <c r="C74" s="78"/>
      <c r="D74" s="146"/>
      <c r="E74" s="146"/>
      <c r="F74" s="146"/>
      <c r="G74" s="147">
        <f t="shared" si="4"/>
        <v>0</v>
      </c>
      <c r="H74" s="148" t="str">
        <f t="shared" si="5"/>
        <v/>
      </c>
      <c r="I74" s="63"/>
      <c r="J74" s="112"/>
      <c r="K74" s="112"/>
      <c r="L74" s="112"/>
      <c r="M74" s="112"/>
      <c r="N74" s="112"/>
      <c r="O74" s="112"/>
    </row>
    <row r="75" spans="1:15" s="3" customFormat="1" ht="15" customHeight="1" x14ac:dyDescent="0.25">
      <c r="A75" s="135" t="s">
        <v>20</v>
      </c>
      <c r="B75" s="136" t="s">
        <v>14</v>
      </c>
      <c r="C75" s="137">
        <f>SUMIFS((C7:C74),(A7:A74),A75)</f>
        <v>0</v>
      </c>
      <c r="D75" s="137">
        <f>SUMIFS((D7:D74),(A7:A74),A75)</f>
        <v>0</v>
      </c>
      <c r="E75" s="137">
        <f>SUMIFS((E7:E74),(A7:A74),A75)</f>
        <v>0</v>
      </c>
      <c r="F75" s="137">
        <f>SUMIFS((F7:F74),(A7:A74),A75)</f>
        <v>0</v>
      </c>
      <c r="G75" s="138">
        <f t="shared" si="4"/>
        <v>0</v>
      </c>
      <c r="H75" s="139" t="str">
        <f t="shared" si="5"/>
        <v/>
      </c>
      <c r="I75" s="59"/>
      <c r="J75" s="114"/>
      <c r="K75" s="114"/>
      <c r="L75" s="114"/>
      <c r="M75" s="114"/>
      <c r="N75" s="114"/>
      <c r="O75" s="114"/>
    </row>
    <row r="76" spans="1:15" s="3" customFormat="1" ht="15" customHeight="1" x14ac:dyDescent="0.25">
      <c r="A76" t="s">
        <v>21</v>
      </c>
      <c r="B76" s="8"/>
      <c r="C76" s="132"/>
      <c r="D76" s="60"/>
      <c r="E76" s="60"/>
      <c r="F76" s="60"/>
      <c r="G76" s="61">
        <f t="shared" si="4"/>
        <v>0</v>
      </c>
      <c r="H76" s="62" t="str">
        <f t="shared" si="5"/>
        <v/>
      </c>
      <c r="I76" s="63"/>
      <c r="J76" s="8"/>
      <c r="K76" s="8"/>
      <c r="L76" s="8"/>
      <c r="M76" s="8"/>
      <c r="N76" s="8"/>
      <c r="O76" s="8"/>
    </row>
    <row r="77" spans="1:15" s="3" customFormat="1" ht="15" customHeight="1" x14ac:dyDescent="0.25">
      <c r="A77" s="149" t="s">
        <v>21</v>
      </c>
      <c r="B77" s="142" t="s">
        <v>6</v>
      </c>
      <c r="C77" s="94"/>
      <c r="D77" s="143"/>
      <c r="E77" s="143"/>
      <c r="F77" s="143"/>
      <c r="G77" s="144">
        <f t="shared" si="4"/>
        <v>0</v>
      </c>
      <c r="H77" s="145" t="str">
        <f t="shared" si="5"/>
        <v/>
      </c>
      <c r="I77" s="59"/>
      <c r="J77" s="114"/>
      <c r="K77" s="114"/>
      <c r="L77" s="114"/>
      <c r="M77" s="114"/>
      <c r="N77" s="114"/>
      <c r="O77" s="114"/>
    </row>
    <row r="78" spans="1:15" s="3" customFormat="1" ht="15" customHeight="1" x14ac:dyDescent="0.25">
      <c r="A78" s="149" t="s">
        <v>21</v>
      </c>
      <c r="B78" s="112" t="s">
        <v>7</v>
      </c>
      <c r="C78" s="78"/>
      <c r="D78" s="146"/>
      <c r="E78" s="146"/>
      <c r="F78" s="146"/>
      <c r="G78" s="147">
        <f t="shared" si="4"/>
        <v>0</v>
      </c>
      <c r="H78" s="148" t="str">
        <f t="shared" si="5"/>
        <v/>
      </c>
      <c r="I78" s="63"/>
      <c r="J78" s="114"/>
      <c r="K78" s="114"/>
      <c r="L78" s="114"/>
      <c r="M78" s="114"/>
      <c r="N78" s="114"/>
      <c r="O78" s="114"/>
    </row>
    <row r="79" spans="1:15" s="3" customFormat="1" ht="15" customHeight="1" x14ac:dyDescent="0.25">
      <c r="A79" s="149" t="s">
        <v>21</v>
      </c>
      <c r="B79" s="142" t="s">
        <v>8</v>
      </c>
      <c r="C79" s="94"/>
      <c r="D79" s="143"/>
      <c r="E79" s="143"/>
      <c r="F79" s="143"/>
      <c r="G79" s="144">
        <f t="shared" si="4"/>
        <v>0</v>
      </c>
      <c r="H79" s="145" t="str">
        <f t="shared" si="5"/>
        <v/>
      </c>
      <c r="I79" s="59"/>
      <c r="J79" s="114"/>
      <c r="K79" s="114"/>
      <c r="L79" s="114"/>
      <c r="M79" s="114"/>
      <c r="N79" s="114"/>
      <c r="O79" s="114"/>
    </row>
    <row r="80" spans="1:15" s="3" customFormat="1" ht="15" customHeight="1" x14ac:dyDescent="0.25">
      <c r="A80" s="149" t="s">
        <v>21</v>
      </c>
      <c r="B80" s="112" t="s">
        <v>9</v>
      </c>
      <c r="C80" s="78"/>
      <c r="D80" s="146"/>
      <c r="E80" s="146"/>
      <c r="F80" s="146"/>
      <c r="G80" s="147">
        <f t="shared" si="4"/>
        <v>0</v>
      </c>
      <c r="H80" s="148" t="str">
        <f t="shared" si="5"/>
        <v/>
      </c>
      <c r="I80" s="63"/>
      <c r="J80" s="114"/>
      <c r="K80" s="114"/>
      <c r="L80" s="114"/>
      <c r="M80" s="114"/>
      <c r="N80" s="114"/>
      <c r="O80" s="114"/>
    </row>
    <row r="81" spans="1:15" s="3" customFormat="1" ht="15" customHeight="1" x14ac:dyDescent="0.25">
      <c r="A81" s="149" t="s">
        <v>21</v>
      </c>
      <c r="B81" s="142" t="s">
        <v>10</v>
      </c>
      <c r="C81" s="94"/>
      <c r="D81" s="143"/>
      <c r="E81" s="143"/>
      <c r="F81" s="143"/>
      <c r="G81" s="144">
        <f t="shared" si="4"/>
        <v>0</v>
      </c>
      <c r="H81" s="145" t="str">
        <f t="shared" si="5"/>
        <v/>
      </c>
      <c r="I81" s="59"/>
      <c r="J81" s="114"/>
      <c r="K81" s="114"/>
      <c r="L81" s="114"/>
      <c r="M81" s="114"/>
      <c r="N81" s="114"/>
      <c r="O81" s="114"/>
    </row>
    <row r="82" spans="1:15" s="3" customFormat="1" ht="15" customHeight="1" x14ac:dyDescent="0.25">
      <c r="A82" s="149" t="s">
        <v>21</v>
      </c>
      <c r="B82" s="112" t="s">
        <v>11</v>
      </c>
      <c r="C82" s="78"/>
      <c r="D82" s="146"/>
      <c r="E82" s="146"/>
      <c r="F82" s="146"/>
      <c r="G82" s="147">
        <f t="shared" si="4"/>
        <v>0</v>
      </c>
      <c r="H82" s="148" t="str">
        <f t="shared" si="5"/>
        <v/>
      </c>
      <c r="I82" s="63"/>
      <c r="J82" s="114"/>
      <c r="K82" s="114"/>
      <c r="L82" s="114"/>
      <c r="M82" s="114"/>
      <c r="N82" s="114"/>
      <c r="O82" s="114"/>
    </row>
    <row r="83" spans="1:15" s="3" customFormat="1" ht="15" customHeight="1" x14ac:dyDescent="0.25">
      <c r="A83" s="149" t="s">
        <v>21</v>
      </c>
      <c r="B83" s="142" t="s">
        <v>12</v>
      </c>
      <c r="C83" s="94"/>
      <c r="D83" s="143"/>
      <c r="E83" s="143"/>
      <c r="F83" s="143"/>
      <c r="G83" s="144">
        <f t="shared" si="4"/>
        <v>0</v>
      </c>
      <c r="H83" s="145" t="str">
        <f t="shared" si="5"/>
        <v/>
      </c>
      <c r="I83" s="59"/>
      <c r="J83" s="114"/>
      <c r="K83" s="114"/>
      <c r="L83" s="114"/>
      <c r="M83" s="114"/>
      <c r="N83" s="114"/>
      <c r="O83" s="114"/>
    </row>
    <row r="84" spans="1:15" s="3" customFormat="1" ht="15" customHeight="1" x14ac:dyDescent="0.25">
      <c r="A84" s="149" t="s">
        <v>21</v>
      </c>
      <c r="B84" s="112" t="s">
        <v>13</v>
      </c>
      <c r="C84" s="78"/>
      <c r="D84" s="146"/>
      <c r="E84" s="146"/>
      <c r="F84" s="146"/>
      <c r="G84" s="147">
        <f t="shared" si="4"/>
        <v>0</v>
      </c>
      <c r="H84" s="148" t="str">
        <f t="shared" si="5"/>
        <v/>
      </c>
      <c r="I84" s="63"/>
      <c r="J84" s="114"/>
      <c r="K84" s="114"/>
      <c r="L84" s="114"/>
      <c r="M84" s="114"/>
      <c r="N84" s="114"/>
      <c r="O84" s="114"/>
    </row>
    <row r="85" spans="1:15" s="3" customFormat="1" ht="15" customHeight="1" x14ac:dyDescent="0.25">
      <c r="A85" s="149" t="s">
        <v>21</v>
      </c>
      <c r="B85" s="136" t="s">
        <v>14</v>
      </c>
      <c r="C85" s="137">
        <f>SUMIFS((C7:C84),(A7:A84),A85)</f>
        <v>0</v>
      </c>
      <c r="D85" s="137">
        <f>SUMIFS((D7:D84),(A7:A84),A85)</f>
        <v>0</v>
      </c>
      <c r="E85" s="137">
        <f>SUMIFS((E7:E84),(A7:A84),A85)</f>
        <v>0</v>
      </c>
      <c r="F85" s="137">
        <f>SUMIFS((F7:F84),(A7:A84),A85)</f>
        <v>0</v>
      </c>
      <c r="G85" s="138">
        <f t="shared" si="4"/>
        <v>0</v>
      </c>
      <c r="H85" s="139" t="str">
        <f t="shared" si="5"/>
        <v/>
      </c>
      <c r="I85" s="59"/>
      <c r="J85" s="114"/>
      <c r="K85" s="114"/>
      <c r="L85" s="114"/>
      <c r="M85" s="114"/>
      <c r="N85" s="114"/>
      <c r="O85" s="114"/>
    </row>
    <row r="86" spans="1:15" ht="15" customHeight="1" x14ac:dyDescent="0.25">
      <c r="A86" t="s">
        <v>22</v>
      </c>
      <c r="B86" s="8"/>
      <c r="C86" s="132"/>
      <c r="D86" s="60"/>
      <c r="E86" s="60"/>
      <c r="F86" s="60"/>
      <c r="G86" s="61">
        <f t="shared" si="4"/>
        <v>0</v>
      </c>
      <c r="H86" s="62" t="str">
        <f t="shared" si="5"/>
        <v/>
      </c>
      <c r="I86" s="63"/>
    </row>
    <row r="87" spans="1:15" ht="15" customHeight="1" x14ac:dyDescent="0.25">
      <c r="A87" s="141" t="s">
        <v>22</v>
      </c>
      <c r="B87" s="142" t="s">
        <v>6</v>
      </c>
      <c r="C87" s="94"/>
      <c r="D87" s="143"/>
      <c r="E87" s="143"/>
      <c r="F87" s="143"/>
      <c r="G87" s="144">
        <f t="shared" si="4"/>
        <v>0</v>
      </c>
      <c r="H87" s="145" t="str">
        <f t="shared" si="5"/>
        <v/>
      </c>
      <c r="I87" s="59"/>
      <c r="J87" s="112"/>
      <c r="K87" s="112"/>
      <c r="L87" s="112"/>
      <c r="M87" s="112"/>
      <c r="N87" s="112"/>
      <c r="O87" s="112"/>
    </row>
    <row r="88" spans="1:15" ht="15" customHeight="1" x14ac:dyDescent="0.25">
      <c r="A88" s="141" t="s">
        <v>22</v>
      </c>
      <c r="B88" s="112" t="s">
        <v>7</v>
      </c>
      <c r="C88" s="78"/>
      <c r="D88" s="146"/>
      <c r="E88" s="146"/>
      <c r="F88" s="146"/>
      <c r="G88" s="147">
        <f t="shared" si="4"/>
        <v>0</v>
      </c>
      <c r="H88" s="148" t="str">
        <f t="shared" si="5"/>
        <v/>
      </c>
      <c r="I88" s="63"/>
      <c r="J88" s="112"/>
      <c r="K88" s="112"/>
      <c r="L88" s="112"/>
      <c r="M88" s="112"/>
      <c r="N88" s="112"/>
      <c r="O88" s="112"/>
    </row>
    <row r="89" spans="1:15" ht="15" customHeight="1" x14ac:dyDescent="0.25">
      <c r="A89" s="141" t="s">
        <v>22</v>
      </c>
      <c r="B89" s="142" t="s">
        <v>8</v>
      </c>
      <c r="C89" s="94"/>
      <c r="D89" s="143"/>
      <c r="E89" s="143"/>
      <c r="F89" s="143"/>
      <c r="G89" s="144">
        <f t="shared" si="4"/>
        <v>0</v>
      </c>
      <c r="H89" s="145" t="str">
        <f t="shared" si="5"/>
        <v/>
      </c>
      <c r="I89" s="59"/>
      <c r="J89" s="112"/>
      <c r="K89" s="112"/>
      <c r="L89" s="112"/>
      <c r="M89" s="112"/>
      <c r="N89" s="112"/>
      <c r="O89" s="112"/>
    </row>
    <row r="90" spans="1:15" ht="15" customHeight="1" x14ac:dyDescent="0.25">
      <c r="A90" s="141" t="s">
        <v>22</v>
      </c>
      <c r="B90" s="112" t="s">
        <v>9</v>
      </c>
      <c r="C90" s="78"/>
      <c r="D90" s="146"/>
      <c r="E90" s="146"/>
      <c r="F90" s="146"/>
      <c r="G90" s="147">
        <f t="shared" si="4"/>
        <v>0</v>
      </c>
      <c r="H90" s="148" t="str">
        <f t="shared" si="5"/>
        <v/>
      </c>
      <c r="I90" s="63"/>
      <c r="J90" s="112"/>
      <c r="K90" s="112"/>
      <c r="L90" s="112"/>
      <c r="M90" s="112"/>
      <c r="N90" s="112"/>
      <c r="O90" s="112"/>
    </row>
    <row r="91" spans="1:15" ht="15" customHeight="1" x14ac:dyDescent="0.25">
      <c r="A91" s="141" t="s">
        <v>22</v>
      </c>
      <c r="B91" s="142" t="s">
        <v>10</v>
      </c>
      <c r="C91" s="94"/>
      <c r="D91" s="143"/>
      <c r="E91" s="143"/>
      <c r="F91" s="143"/>
      <c r="G91" s="144">
        <f t="shared" si="4"/>
        <v>0</v>
      </c>
      <c r="H91" s="145" t="str">
        <f t="shared" si="5"/>
        <v/>
      </c>
      <c r="I91" s="59"/>
      <c r="J91" s="112"/>
      <c r="K91" s="112"/>
      <c r="L91" s="112"/>
      <c r="M91" s="112"/>
      <c r="N91" s="112"/>
      <c r="O91" s="112"/>
    </row>
    <row r="92" spans="1:15" ht="15" customHeight="1" x14ac:dyDescent="0.25">
      <c r="A92" s="141" t="s">
        <v>22</v>
      </c>
      <c r="B92" s="112" t="s">
        <v>11</v>
      </c>
      <c r="C92" s="78"/>
      <c r="D92" s="146"/>
      <c r="E92" s="146"/>
      <c r="F92" s="146"/>
      <c r="G92" s="147">
        <f t="shared" si="4"/>
        <v>0</v>
      </c>
      <c r="H92" s="148" t="str">
        <f t="shared" si="5"/>
        <v/>
      </c>
      <c r="I92" s="63"/>
      <c r="J92" s="112"/>
      <c r="K92" s="112"/>
      <c r="L92" s="112"/>
      <c r="M92" s="112"/>
      <c r="N92" s="112"/>
      <c r="O92" s="112"/>
    </row>
    <row r="93" spans="1:15" ht="15" customHeight="1" x14ac:dyDescent="0.25">
      <c r="A93" s="141" t="s">
        <v>22</v>
      </c>
      <c r="B93" s="142" t="s">
        <v>12</v>
      </c>
      <c r="C93" s="94"/>
      <c r="D93" s="143"/>
      <c r="E93" s="143"/>
      <c r="F93" s="143"/>
      <c r="G93" s="144">
        <f t="shared" si="4"/>
        <v>0</v>
      </c>
      <c r="H93" s="145" t="str">
        <f t="shared" si="5"/>
        <v/>
      </c>
      <c r="I93" s="59"/>
      <c r="J93" s="112"/>
      <c r="K93" s="112"/>
      <c r="L93" s="112"/>
      <c r="M93" s="112"/>
      <c r="N93" s="112"/>
      <c r="O93" s="112"/>
    </row>
    <row r="94" spans="1:15" ht="15" customHeight="1" x14ac:dyDescent="0.25">
      <c r="A94" s="141" t="s">
        <v>22</v>
      </c>
      <c r="B94" s="112" t="s">
        <v>13</v>
      </c>
      <c r="C94" s="78"/>
      <c r="D94" s="146"/>
      <c r="E94" s="146"/>
      <c r="F94" s="146"/>
      <c r="G94" s="147">
        <f t="shared" si="4"/>
        <v>0</v>
      </c>
      <c r="H94" s="148" t="str">
        <f t="shared" si="5"/>
        <v/>
      </c>
      <c r="I94" s="63"/>
      <c r="J94" s="112"/>
      <c r="K94" s="112"/>
      <c r="L94" s="112"/>
      <c r="M94" s="112"/>
      <c r="N94" s="112"/>
      <c r="O94" s="112"/>
    </row>
    <row r="95" spans="1:15" s="3" customFormat="1" ht="15" customHeight="1" x14ac:dyDescent="0.25">
      <c r="A95" s="135" t="s">
        <v>22</v>
      </c>
      <c r="B95" s="136" t="s">
        <v>14</v>
      </c>
      <c r="C95" s="137">
        <f>SUMIFS((C7:C94),(A7:A94),A95)</f>
        <v>0</v>
      </c>
      <c r="D95" s="137">
        <f>SUMIFS((D7:D94),(A7:A94),A95)</f>
        <v>0</v>
      </c>
      <c r="E95" s="137">
        <f>SUMIFS((E7:E94),(A7:A94),A95)</f>
        <v>0</v>
      </c>
      <c r="F95" s="137">
        <f>SUMIFS((F7:F94),(A7:A94),A95)</f>
        <v>0</v>
      </c>
      <c r="G95" s="138">
        <f t="shared" si="4"/>
        <v>0</v>
      </c>
      <c r="H95" s="139" t="str">
        <f t="shared" si="5"/>
        <v/>
      </c>
      <c r="I95" s="59"/>
      <c r="J95" s="114"/>
      <c r="K95" s="114"/>
      <c r="L95" s="114"/>
      <c r="M95" s="114"/>
      <c r="N95" s="114"/>
      <c r="O95" s="114"/>
    </row>
    <row r="96" spans="1:15" ht="15" customHeight="1" x14ac:dyDescent="0.25">
      <c r="C96" s="112"/>
    </row>
    <row r="97" spans="3:3" ht="15" customHeight="1" x14ac:dyDescent="0.25">
      <c r="C97" s="112"/>
    </row>
    <row r="98" spans="3:3" ht="15" customHeight="1" x14ac:dyDescent="0.25">
      <c r="C98" s="112"/>
    </row>
    <row r="99" spans="3:3" ht="15" customHeight="1" x14ac:dyDescent="0.25">
      <c r="C99" s="112"/>
    </row>
    <row r="100" spans="3:3" ht="15" customHeight="1" x14ac:dyDescent="0.25">
      <c r="C100" s="112"/>
    </row>
    <row r="101" spans="3:3" ht="15" customHeight="1" x14ac:dyDescent="0.25">
      <c r="C101" s="112"/>
    </row>
    <row r="102" spans="3:3" ht="15" customHeight="1" x14ac:dyDescent="0.25">
      <c r="C102" s="112"/>
    </row>
    <row r="103" spans="3:3" ht="15" customHeight="1" x14ac:dyDescent="0.25">
      <c r="C103" s="112"/>
    </row>
    <row r="104" spans="3:3" ht="15" customHeight="1" x14ac:dyDescent="0.25">
      <c r="C104" s="112"/>
    </row>
    <row r="105" spans="3:3" ht="15" customHeight="1" x14ac:dyDescent="0.25">
      <c r="C105" s="112"/>
    </row>
    <row r="106" spans="3:3" ht="15" customHeight="1" x14ac:dyDescent="0.25">
      <c r="C106" s="112"/>
    </row>
    <row r="107" spans="3:3" ht="15" customHeight="1" x14ac:dyDescent="0.25">
      <c r="C107" s="112"/>
    </row>
    <row r="108" spans="3:3" ht="15" customHeight="1" x14ac:dyDescent="0.25">
      <c r="C108" s="112"/>
    </row>
    <row r="109" spans="3:3" ht="15" customHeight="1" x14ac:dyDescent="0.25">
      <c r="C109" s="112"/>
    </row>
    <row r="110" spans="3:3" ht="15" customHeight="1" x14ac:dyDescent="0.25">
      <c r="C110" s="112"/>
    </row>
    <row r="111" spans="3:3" ht="15" customHeight="1" x14ac:dyDescent="0.25">
      <c r="C111" s="112"/>
    </row>
    <row r="112" spans="3:3" ht="15" customHeight="1" x14ac:dyDescent="0.25">
      <c r="C112" s="112"/>
    </row>
    <row r="113" spans="3:3" ht="15" customHeight="1" x14ac:dyDescent="0.25">
      <c r="C113" s="112"/>
    </row>
    <row r="114" spans="3:3" ht="15" customHeight="1" x14ac:dyDescent="0.25">
      <c r="C114" s="112"/>
    </row>
    <row r="115" spans="3:3" ht="15" customHeight="1" x14ac:dyDescent="0.25">
      <c r="C115" s="112"/>
    </row>
    <row r="116" spans="3:3" ht="15" customHeight="1" x14ac:dyDescent="0.25">
      <c r="C116" s="112"/>
    </row>
    <row r="117" spans="3:3" ht="15" customHeight="1" x14ac:dyDescent="0.25">
      <c r="C117" s="112"/>
    </row>
    <row r="118" spans="3:3" ht="15" customHeight="1" x14ac:dyDescent="0.25">
      <c r="C118" s="112"/>
    </row>
    <row r="119" spans="3:3" ht="15" customHeight="1" x14ac:dyDescent="0.25">
      <c r="C119" s="112"/>
    </row>
    <row r="120" spans="3:3" ht="15" customHeight="1" x14ac:dyDescent="0.25">
      <c r="C120" s="112"/>
    </row>
    <row r="121" spans="3:3" ht="15" customHeight="1" x14ac:dyDescent="0.25">
      <c r="C121" s="112"/>
    </row>
    <row r="122" spans="3:3" ht="15" customHeight="1" x14ac:dyDescent="0.25">
      <c r="C122" s="112"/>
    </row>
    <row r="123" spans="3:3" ht="15" customHeight="1" x14ac:dyDescent="0.25">
      <c r="C123" s="112"/>
    </row>
    <row r="124" spans="3:3" ht="15" customHeight="1" x14ac:dyDescent="0.25">
      <c r="C124" s="112"/>
    </row>
    <row r="125" spans="3:3" ht="15" customHeight="1" x14ac:dyDescent="0.25">
      <c r="C125" s="112"/>
    </row>
    <row r="126" spans="3:3" ht="15" customHeight="1" x14ac:dyDescent="0.25">
      <c r="C126" s="112"/>
    </row>
    <row r="127" spans="3:3" ht="15" customHeight="1" x14ac:dyDescent="0.25">
      <c r="C127" s="112"/>
    </row>
    <row r="128" spans="3:3" ht="15" customHeight="1" x14ac:dyDescent="0.25">
      <c r="C128" s="112"/>
    </row>
    <row r="129" spans="3:3" ht="15" customHeight="1" x14ac:dyDescent="0.25">
      <c r="C129" s="112"/>
    </row>
    <row r="130" spans="3:3" ht="15" customHeight="1" x14ac:dyDescent="0.25">
      <c r="C130" s="112"/>
    </row>
    <row r="131" spans="3:3" ht="15" customHeight="1" x14ac:dyDescent="0.25">
      <c r="C131" s="112"/>
    </row>
    <row r="132" spans="3:3" ht="15" customHeight="1" x14ac:dyDescent="0.25">
      <c r="C132" s="112"/>
    </row>
    <row r="133" spans="3:3" ht="15" customHeight="1" x14ac:dyDescent="0.25">
      <c r="C133" s="112"/>
    </row>
    <row r="134" spans="3:3" ht="15" customHeight="1" x14ac:dyDescent="0.25">
      <c r="C134" s="112"/>
    </row>
    <row r="135" spans="3:3" ht="15" customHeight="1" x14ac:dyDescent="0.25">
      <c r="C135" s="112"/>
    </row>
    <row r="136" spans="3:3" ht="15" customHeight="1" x14ac:dyDescent="0.25">
      <c r="C136" s="112"/>
    </row>
    <row r="137" spans="3:3" ht="15" customHeight="1" x14ac:dyDescent="0.25">
      <c r="C137" s="112"/>
    </row>
    <row r="138" spans="3:3" ht="15" customHeight="1" x14ac:dyDescent="0.25">
      <c r="C138" s="112"/>
    </row>
    <row r="139" spans="3:3" ht="15" customHeight="1" x14ac:dyDescent="0.25">
      <c r="C139" s="112"/>
    </row>
    <row r="140" spans="3:3" ht="15" customHeight="1" x14ac:dyDescent="0.25">
      <c r="C140" s="112"/>
    </row>
    <row r="141" spans="3:3" ht="15" customHeight="1" x14ac:dyDescent="0.25">
      <c r="C141" s="112"/>
    </row>
    <row r="142" spans="3:3" ht="15" customHeight="1" x14ac:dyDescent="0.25">
      <c r="C142" s="112"/>
    </row>
    <row r="143" spans="3:3" ht="15" customHeight="1" x14ac:dyDescent="0.25">
      <c r="C143" s="112"/>
    </row>
    <row r="144" spans="3:3" ht="15" customHeight="1" x14ac:dyDescent="0.25">
      <c r="C144" s="112"/>
    </row>
    <row r="145" spans="3:3" ht="15" customHeight="1" x14ac:dyDescent="0.25">
      <c r="C145" s="112"/>
    </row>
    <row r="146" spans="3:3" ht="15" customHeight="1" x14ac:dyDescent="0.25">
      <c r="C146" s="112"/>
    </row>
    <row r="147" spans="3:3" ht="15" customHeight="1" x14ac:dyDescent="0.25">
      <c r="C147" s="112"/>
    </row>
    <row r="148" spans="3:3" ht="15" customHeight="1" x14ac:dyDescent="0.25">
      <c r="C148" s="112"/>
    </row>
    <row r="149" spans="3:3" ht="15" customHeight="1" x14ac:dyDescent="0.25">
      <c r="C149" s="112"/>
    </row>
    <row r="150" spans="3:3" ht="15" customHeight="1" x14ac:dyDescent="0.25">
      <c r="C150" s="112"/>
    </row>
    <row r="151" spans="3:3" ht="15" customHeight="1" x14ac:dyDescent="0.25">
      <c r="C151" s="112"/>
    </row>
    <row r="152" spans="3:3" ht="15" customHeight="1" x14ac:dyDescent="0.25">
      <c r="C152" s="112"/>
    </row>
    <row r="153" spans="3:3" ht="15" customHeight="1" x14ac:dyDescent="0.25">
      <c r="C153" s="112"/>
    </row>
    <row r="154" spans="3:3" ht="15" customHeight="1" x14ac:dyDescent="0.25">
      <c r="C154" s="112"/>
    </row>
    <row r="155" spans="3:3" ht="15" customHeight="1" x14ac:dyDescent="0.25">
      <c r="C155" s="112"/>
    </row>
    <row r="156" spans="3:3" ht="15" customHeight="1" x14ac:dyDescent="0.25">
      <c r="C156" s="112"/>
    </row>
    <row r="157" spans="3:3" ht="15" customHeight="1" x14ac:dyDescent="0.25">
      <c r="C157" s="112"/>
    </row>
    <row r="158" spans="3:3" ht="15" customHeight="1" x14ac:dyDescent="0.25">
      <c r="C158" s="112"/>
    </row>
    <row r="159" spans="3:3" ht="15" customHeight="1" x14ac:dyDescent="0.25">
      <c r="C159" s="112"/>
    </row>
    <row r="160" spans="3:3" ht="15" customHeight="1" x14ac:dyDescent="0.25">
      <c r="C160" s="112"/>
    </row>
    <row r="161" spans="3:3" ht="15" customHeight="1" x14ac:dyDescent="0.25">
      <c r="C161" s="112"/>
    </row>
    <row r="162" spans="3:3" ht="15" customHeight="1" x14ac:dyDescent="0.25">
      <c r="C162" s="112"/>
    </row>
    <row r="163" spans="3:3" ht="15" customHeight="1" x14ac:dyDescent="0.25">
      <c r="C163" s="112"/>
    </row>
    <row r="164" spans="3:3" ht="15" customHeight="1" x14ac:dyDescent="0.25">
      <c r="C164" s="112"/>
    </row>
    <row r="165" spans="3:3" ht="15" customHeight="1" x14ac:dyDescent="0.25">
      <c r="C165" s="112"/>
    </row>
    <row r="166" spans="3:3" ht="15" customHeight="1" x14ac:dyDescent="0.25">
      <c r="C166" s="112"/>
    </row>
    <row r="167" spans="3:3" ht="15" customHeight="1" x14ac:dyDescent="0.25">
      <c r="C167" s="112"/>
    </row>
    <row r="168" spans="3:3" ht="15" customHeight="1" x14ac:dyDescent="0.25">
      <c r="C168" s="112"/>
    </row>
    <row r="169" spans="3:3" ht="15" customHeight="1" x14ac:dyDescent="0.25">
      <c r="C169" s="112"/>
    </row>
    <row r="170" spans="3:3" ht="15" customHeight="1" x14ac:dyDescent="0.25">
      <c r="C170" s="112"/>
    </row>
    <row r="171" spans="3:3" ht="15" customHeight="1" x14ac:dyDescent="0.25">
      <c r="C171" s="112"/>
    </row>
    <row r="172" spans="3:3" ht="15" customHeight="1" x14ac:dyDescent="0.25">
      <c r="C172" s="112"/>
    </row>
    <row r="173" spans="3:3" ht="15" customHeight="1" x14ac:dyDescent="0.25">
      <c r="C173" s="112"/>
    </row>
    <row r="174" spans="3:3" ht="15" customHeight="1" x14ac:dyDescent="0.25">
      <c r="C174" s="112"/>
    </row>
    <row r="175" spans="3:3" ht="15" customHeight="1" x14ac:dyDescent="0.25">
      <c r="C175" s="112"/>
    </row>
    <row r="176" spans="3:3" ht="15" customHeight="1" x14ac:dyDescent="0.25">
      <c r="C176" s="112"/>
    </row>
    <row r="177" spans="3:3" ht="15" customHeight="1" x14ac:dyDescent="0.25">
      <c r="C177" s="112"/>
    </row>
    <row r="178" spans="3:3" ht="15" customHeight="1" x14ac:dyDescent="0.25">
      <c r="C178" s="112"/>
    </row>
    <row r="179" spans="3:3" ht="15" customHeight="1" x14ac:dyDescent="0.25">
      <c r="C179" s="112"/>
    </row>
    <row r="180" spans="3:3" ht="15" customHeight="1" x14ac:dyDescent="0.25">
      <c r="C180" s="112"/>
    </row>
    <row r="181" spans="3:3" ht="15" customHeight="1" x14ac:dyDescent="0.25">
      <c r="C181" s="112"/>
    </row>
    <row r="182" spans="3:3" ht="15" customHeight="1" x14ac:dyDescent="0.25">
      <c r="C182" s="112"/>
    </row>
    <row r="183" spans="3:3" ht="15" customHeight="1" x14ac:dyDescent="0.25">
      <c r="C183" s="112"/>
    </row>
    <row r="184" spans="3:3" ht="15" customHeight="1" x14ac:dyDescent="0.25">
      <c r="C184" s="112"/>
    </row>
    <row r="185" spans="3:3" ht="15" customHeight="1" x14ac:dyDescent="0.25">
      <c r="C185" s="112"/>
    </row>
    <row r="186" spans="3:3" ht="15" customHeight="1" x14ac:dyDescent="0.25">
      <c r="C186" s="112"/>
    </row>
    <row r="187" spans="3:3" ht="15" customHeight="1" x14ac:dyDescent="0.25">
      <c r="C187" s="112"/>
    </row>
    <row r="188" spans="3:3" ht="15" customHeight="1" x14ac:dyDescent="0.25">
      <c r="C188" s="112"/>
    </row>
    <row r="189" spans="3:3" ht="15" customHeight="1" x14ac:dyDescent="0.25">
      <c r="C189" s="112"/>
    </row>
    <row r="190" spans="3:3" ht="15" customHeight="1" x14ac:dyDescent="0.25">
      <c r="C190" s="112"/>
    </row>
    <row r="191" spans="3:3" ht="15" customHeight="1" x14ac:dyDescent="0.25">
      <c r="C191" s="112"/>
    </row>
    <row r="192" spans="3:3" ht="15" customHeight="1" x14ac:dyDescent="0.25">
      <c r="C192" s="112"/>
    </row>
    <row r="193" spans="3:3" ht="15" customHeight="1" x14ac:dyDescent="0.25">
      <c r="C193" s="112"/>
    </row>
    <row r="194" spans="3:3" ht="15" customHeight="1" x14ac:dyDescent="0.25">
      <c r="C194" s="112"/>
    </row>
    <row r="195" spans="3:3" ht="15" customHeight="1" x14ac:dyDescent="0.25">
      <c r="C195" s="112"/>
    </row>
    <row r="196" spans="3:3" ht="15" customHeight="1" x14ac:dyDescent="0.25">
      <c r="C196" s="112"/>
    </row>
    <row r="197" spans="3:3" ht="15" customHeight="1" x14ac:dyDescent="0.25">
      <c r="C197" s="112"/>
    </row>
    <row r="198" spans="3:3" ht="15" customHeight="1" x14ac:dyDescent="0.25">
      <c r="C198" s="112"/>
    </row>
    <row r="199" spans="3:3" ht="15" customHeight="1" x14ac:dyDescent="0.25">
      <c r="C199" s="112"/>
    </row>
    <row r="200" spans="3:3" ht="15" customHeight="1" x14ac:dyDescent="0.25">
      <c r="C200" s="112"/>
    </row>
    <row r="201" spans="3:3" ht="15" customHeight="1" x14ac:dyDescent="0.25">
      <c r="C201" s="112"/>
    </row>
    <row r="202" spans="3:3" ht="15" customHeight="1" x14ac:dyDescent="0.25">
      <c r="C202" s="112"/>
    </row>
    <row r="203" spans="3:3" ht="15" customHeight="1" x14ac:dyDescent="0.25">
      <c r="C203" s="112"/>
    </row>
    <row r="204" spans="3:3" ht="15" customHeight="1" x14ac:dyDescent="0.25">
      <c r="C204" s="112"/>
    </row>
    <row r="205" spans="3:3" ht="15" customHeight="1" x14ac:dyDescent="0.25">
      <c r="C205" s="112"/>
    </row>
    <row r="206" spans="3:3" ht="15" customHeight="1" x14ac:dyDescent="0.25">
      <c r="C206" s="112"/>
    </row>
    <row r="207" spans="3:3" ht="15" customHeight="1" x14ac:dyDescent="0.25">
      <c r="C207" s="112"/>
    </row>
    <row r="208" spans="3:3" ht="15" customHeight="1" x14ac:dyDescent="0.25">
      <c r="C208" s="112"/>
    </row>
    <row r="209" spans="3:3" ht="15" customHeight="1" x14ac:dyDescent="0.25">
      <c r="C209" s="112"/>
    </row>
    <row r="210" spans="3:3" ht="15" customHeight="1" x14ac:dyDescent="0.25">
      <c r="C210" s="112"/>
    </row>
    <row r="211" spans="3:3" ht="15" customHeight="1" x14ac:dyDescent="0.25">
      <c r="C211" s="112"/>
    </row>
    <row r="212" spans="3:3" ht="15" customHeight="1" x14ac:dyDescent="0.25">
      <c r="C212" s="112"/>
    </row>
    <row r="213" spans="3:3" ht="15" customHeight="1" x14ac:dyDescent="0.25">
      <c r="C213" s="112"/>
    </row>
    <row r="214" spans="3:3" ht="15" customHeight="1" x14ac:dyDescent="0.25">
      <c r="C214" s="112"/>
    </row>
    <row r="215" spans="3:3" ht="15" customHeight="1" x14ac:dyDescent="0.25">
      <c r="C215" s="112"/>
    </row>
    <row r="216" spans="3:3" ht="15" customHeight="1" x14ac:dyDescent="0.25">
      <c r="C216" s="112"/>
    </row>
    <row r="217" spans="3:3" ht="15" customHeight="1" x14ac:dyDescent="0.25">
      <c r="C217" s="112"/>
    </row>
    <row r="218" spans="3:3" ht="15" customHeight="1" x14ac:dyDescent="0.25">
      <c r="C218" s="112"/>
    </row>
    <row r="219" spans="3:3" ht="15" customHeight="1" x14ac:dyDescent="0.25">
      <c r="C219" s="112"/>
    </row>
    <row r="220" spans="3:3" ht="15" customHeight="1" x14ac:dyDescent="0.25">
      <c r="C220" s="112"/>
    </row>
    <row r="221" spans="3:3" ht="15" customHeight="1" x14ac:dyDescent="0.25">
      <c r="C221" s="112"/>
    </row>
    <row r="222" spans="3:3" ht="15" customHeight="1" x14ac:dyDescent="0.25">
      <c r="C222" s="112"/>
    </row>
    <row r="223" spans="3:3" ht="15" customHeight="1" x14ac:dyDescent="0.25">
      <c r="C223" s="112"/>
    </row>
    <row r="224" spans="3:3" ht="15" customHeight="1" x14ac:dyDescent="0.25">
      <c r="C224" s="112"/>
    </row>
    <row r="225" spans="3:3" ht="15" customHeight="1" x14ac:dyDescent="0.25">
      <c r="C225" s="112"/>
    </row>
    <row r="226" spans="3:3" ht="15" customHeight="1" x14ac:dyDescent="0.25">
      <c r="C226" s="112"/>
    </row>
    <row r="227" spans="3:3" ht="15" customHeight="1" x14ac:dyDescent="0.25">
      <c r="C227" s="112"/>
    </row>
    <row r="228" spans="3:3" ht="15" customHeight="1" x14ac:dyDescent="0.25">
      <c r="C228" s="112"/>
    </row>
    <row r="229" spans="3:3" ht="15" customHeight="1" x14ac:dyDescent="0.25">
      <c r="C229" s="112"/>
    </row>
    <row r="230" spans="3:3" ht="15" customHeight="1" x14ac:dyDescent="0.25">
      <c r="C230" s="112"/>
    </row>
    <row r="231" spans="3:3" ht="15" customHeight="1" x14ac:dyDescent="0.25">
      <c r="C231" s="112"/>
    </row>
    <row r="232" spans="3:3" ht="15" customHeight="1" x14ac:dyDescent="0.25">
      <c r="C232" s="112"/>
    </row>
    <row r="233" spans="3:3" ht="15" customHeight="1" x14ac:dyDescent="0.25">
      <c r="C233" s="112"/>
    </row>
    <row r="234" spans="3:3" ht="15" customHeight="1" x14ac:dyDescent="0.25">
      <c r="C234" s="112"/>
    </row>
    <row r="235" spans="3:3" ht="15" customHeight="1" x14ac:dyDescent="0.25">
      <c r="C235" s="112"/>
    </row>
    <row r="236" spans="3:3" ht="15" customHeight="1" x14ac:dyDescent="0.25">
      <c r="C236" s="112"/>
    </row>
    <row r="237" spans="3:3" ht="15" customHeight="1" x14ac:dyDescent="0.25">
      <c r="C237" s="112"/>
    </row>
    <row r="238" spans="3:3" ht="15" customHeight="1" x14ac:dyDescent="0.25">
      <c r="C238" s="112"/>
    </row>
    <row r="239" spans="3:3" ht="15" customHeight="1" x14ac:dyDescent="0.25">
      <c r="C239" s="112"/>
    </row>
    <row r="240" spans="3:3" ht="15" customHeight="1" x14ac:dyDescent="0.25">
      <c r="C240" s="112"/>
    </row>
    <row r="241" spans="3:3" ht="15" customHeight="1" x14ac:dyDescent="0.25">
      <c r="C241" s="112"/>
    </row>
    <row r="242" spans="3:3" ht="15" customHeight="1" x14ac:dyDescent="0.25">
      <c r="C242" s="112"/>
    </row>
    <row r="243" spans="3:3" ht="15" customHeight="1" x14ac:dyDescent="0.25">
      <c r="C243" s="112"/>
    </row>
    <row r="244" spans="3:3" ht="15" customHeight="1" x14ac:dyDescent="0.25">
      <c r="C244" s="112"/>
    </row>
    <row r="245" spans="3:3" ht="15" customHeight="1" x14ac:dyDescent="0.25">
      <c r="C245" s="112"/>
    </row>
    <row r="246" spans="3:3" ht="15" customHeight="1" x14ac:dyDescent="0.25">
      <c r="C246" s="112"/>
    </row>
    <row r="247" spans="3:3" ht="15" customHeight="1" x14ac:dyDescent="0.25">
      <c r="C247" s="112"/>
    </row>
    <row r="248" spans="3:3" ht="15" customHeight="1" x14ac:dyDescent="0.25">
      <c r="C248" s="112"/>
    </row>
    <row r="249" spans="3:3" ht="15" customHeight="1" x14ac:dyDescent="0.25">
      <c r="C249" s="112"/>
    </row>
    <row r="250" spans="3:3" ht="15" customHeight="1" x14ac:dyDescent="0.25">
      <c r="C250" s="112"/>
    </row>
    <row r="251" spans="3:3" ht="15" customHeight="1" x14ac:dyDescent="0.25">
      <c r="C251" s="112"/>
    </row>
    <row r="252" spans="3:3" ht="15" customHeight="1" x14ac:dyDescent="0.25">
      <c r="C252" s="112"/>
    </row>
    <row r="253" spans="3:3" ht="15" customHeight="1" x14ac:dyDescent="0.25">
      <c r="C253" s="112"/>
    </row>
    <row r="254" spans="3:3" ht="15" customHeight="1" x14ac:dyDescent="0.25">
      <c r="C254" s="112"/>
    </row>
    <row r="255" spans="3:3" ht="15" customHeight="1" x14ac:dyDescent="0.25">
      <c r="C255" s="112"/>
    </row>
    <row r="256" spans="3:3" ht="15" customHeight="1" x14ac:dyDescent="0.25">
      <c r="C256" s="112"/>
    </row>
    <row r="257" spans="3:3" ht="15" customHeight="1" x14ac:dyDescent="0.25">
      <c r="C257" s="112"/>
    </row>
    <row r="258" spans="3:3" ht="15" customHeight="1" x14ac:dyDescent="0.25">
      <c r="C258" s="112"/>
    </row>
    <row r="259" spans="3:3" ht="15" customHeight="1" x14ac:dyDescent="0.25">
      <c r="C259" s="112"/>
    </row>
    <row r="260" spans="3:3" ht="15" customHeight="1" x14ac:dyDescent="0.25">
      <c r="C260" s="112"/>
    </row>
    <row r="261" spans="3:3" ht="15" customHeight="1" x14ac:dyDescent="0.25">
      <c r="C261" s="112"/>
    </row>
    <row r="262" spans="3:3" ht="15" customHeight="1" x14ac:dyDescent="0.25">
      <c r="C262" s="112"/>
    </row>
    <row r="263" spans="3:3" ht="15" customHeight="1" x14ac:dyDescent="0.25">
      <c r="C263" s="112"/>
    </row>
    <row r="264" spans="3:3" ht="15" customHeight="1" x14ac:dyDescent="0.25">
      <c r="C264" s="112"/>
    </row>
    <row r="265" spans="3:3" ht="15" customHeight="1" x14ac:dyDescent="0.25">
      <c r="C265" s="112"/>
    </row>
    <row r="266" spans="3:3" ht="15" customHeight="1" x14ac:dyDescent="0.25">
      <c r="C266" s="112"/>
    </row>
    <row r="267" spans="3:3" ht="15" customHeight="1" x14ac:dyDescent="0.25">
      <c r="C267" s="112"/>
    </row>
    <row r="268" spans="3:3" ht="15" customHeight="1" x14ac:dyDescent="0.25">
      <c r="C268" s="112"/>
    </row>
    <row r="269" spans="3:3" ht="15" customHeight="1" x14ac:dyDescent="0.25">
      <c r="C269" s="112"/>
    </row>
    <row r="270" spans="3:3" ht="15" customHeight="1" x14ac:dyDescent="0.25">
      <c r="C270" s="112"/>
    </row>
    <row r="271" spans="3:3" ht="15" customHeight="1" x14ac:dyDescent="0.25">
      <c r="C271" s="112"/>
    </row>
    <row r="272" spans="3:3" ht="15" customHeight="1" x14ac:dyDescent="0.25">
      <c r="C272" s="112"/>
    </row>
    <row r="273" spans="3:3" ht="15" customHeight="1" x14ac:dyDescent="0.25">
      <c r="C273" s="112"/>
    </row>
    <row r="274" spans="3:3" ht="15" customHeight="1" x14ac:dyDescent="0.25">
      <c r="C274" s="112"/>
    </row>
    <row r="275" spans="3:3" ht="15" customHeight="1" x14ac:dyDescent="0.25">
      <c r="C275" s="112"/>
    </row>
    <row r="276" spans="3:3" ht="15" customHeight="1" x14ac:dyDescent="0.25">
      <c r="C276" s="112"/>
    </row>
    <row r="277" spans="3:3" ht="15" customHeight="1" x14ac:dyDescent="0.25">
      <c r="C277" s="112"/>
    </row>
    <row r="278" spans="3:3" ht="15" customHeight="1" x14ac:dyDescent="0.25">
      <c r="C278" s="112"/>
    </row>
    <row r="279" spans="3:3" ht="15" customHeight="1" x14ac:dyDescent="0.25">
      <c r="C279" s="112"/>
    </row>
    <row r="280" spans="3:3" ht="15" customHeight="1" x14ac:dyDescent="0.25">
      <c r="C280" s="112"/>
    </row>
    <row r="281" spans="3:3" ht="15" customHeight="1" x14ac:dyDescent="0.25">
      <c r="C281" s="112"/>
    </row>
    <row r="282" spans="3:3" ht="15" customHeight="1" x14ac:dyDescent="0.25">
      <c r="C282" s="112"/>
    </row>
    <row r="283" spans="3:3" ht="15" customHeight="1" x14ac:dyDescent="0.25">
      <c r="C283" s="112"/>
    </row>
    <row r="284" spans="3:3" ht="15" customHeight="1" x14ac:dyDescent="0.25">
      <c r="C284" s="112"/>
    </row>
    <row r="285" spans="3:3" ht="15" customHeight="1" x14ac:dyDescent="0.25">
      <c r="C285" s="112"/>
    </row>
    <row r="286" spans="3:3" ht="15" customHeight="1" x14ac:dyDescent="0.25">
      <c r="C286" s="112"/>
    </row>
    <row r="287" spans="3:3" ht="15" customHeight="1" x14ac:dyDescent="0.25">
      <c r="C287" s="112"/>
    </row>
    <row r="288" spans="3:3" ht="15" customHeight="1" x14ac:dyDescent="0.25">
      <c r="C288" s="112"/>
    </row>
    <row r="289" spans="3:3" ht="15" customHeight="1" x14ac:dyDescent="0.25">
      <c r="C289" s="112"/>
    </row>
    <row r="290" spans="3:3" ht="15" customHeight="1" x14ac:dyDescent="0.25">
      <c r="C290" s="112"/>
    </row>
    <row r="291" spans="3:3" ht="15" customHeight="1" x14ac:dyDescent="0.25">
      <c r="C291" s="112"/>
    </row>
    <row r="292" spans="3:3" ht="15" customHeight="1" x14ac:dyDescent="0.25">
      <c r="C292" s="112"/>
    </row>
    <row r="293" spans="3:3" ht="15" customHeight="1" x14ac:dyDescent="0.25">
      <c r="C293" s="112"/>
    </row>
    <row r="294" spans="3:3" ht="15" customHeight="1" x14ac:dyDescent="0.25">
      <c r="C294" s="112"/>
    </row>
    <row r="295" spans="3:3" ht="15" customHeight="1" x14ac:dyDescent="0.25">
      <c r="C295" s="112"/>
    </row>
    <row r="296" spans="3:3" ht="15" customHeight="1" x14ac:dyDescent="0.25">
      <c r="C296" s="112"/>
    </row>
    <row r="297" spans="3:3" ht="15" customHeight="1" x14ac:dyDescent="0.25">
      <c r="C297" s="112"/>
    </row>
    <row r="298" spans="3:3" ht="15" customHeight="1" x14ac:dyDescent="0.25">
      <c r="C298" s="112"/>
    </row>
    <row r="299" spans="3:3" ht="15" customHeight="1" x14ac:dyDescent="0.25">
      <c r="C299" s="112"/>
    </row>
    <row r="300" spans="3:3" ht="15" customHeight="1" x14ac:dyDescent="0.25">
      <c r="C300" s="112"/>
    </row>
    <row r="301" spans="3:3" ht="15" customHeight="1" x14ac:dyDescent="0.25">
      <c r="C301" s="112"/>
    </row>
    <row r="302" spans="3:3" ht="15" customHeight="1" x14ac:dyDescent="0.25">
      <c r="C302" s="112"/>
    </row>
    <row r="303" spans="3:3" ht="15" customHeight="1" x14ac:dyDescent="0.25">
      <c r="C303" s="112"/>
    </row>
    <row r="304" spans="3:3" ht="15" customHeight="1" x14ac:dyDescent="0.25">
      <c r="C304" s="112"/>
    </row>
    <row r="305" spans="3:3" ht="15" customHeight="1" x14ac:dyDescent="0.25">
      <c r="C305" s="112"/>
    </row>
    <row r="306" spans="3:3" ht="15" customHeight="1" x14ac:dyDescent="0.25">
      <c r="C306" s="112"/>
    </row>
    <row r="307" spans="3:3" ht="15" customHeight="1" x14ac:dyDescent="0.25">
      <c r="C307" s="112"/>
    </row>
    <row r="308" spans="3:3" ht="15" customHeight="1" x14ac:dyDescent="0.25">
      <c r="C308" s="112"/>
    </row>
    <row r="309" spans="3:3" ht="15" customHeight="1" x14ac:dyDescent="0.25">
      <c r="C309" s="112"/>
    </row>
    <row r="310" spans="3:3" ht="15" customHeight="1" x14ac:dyDescent="0.25">
      <c r="C310" s="112"/>
    </row>
    <row r="311" spans="3:3" ht="15" customHeight="1" x14ac:dyDescent="0.25">
      <c r="C311" s="112"/>
    </row>
    <row r="312" spans="3:3" ht="15" customHeight="1" x14ac:dyDescent="0.25">
      <c r="C312" s="112"/>
    </row>
    <row r="313" spans="3:3" ht="15" customHeight="1" x14ac:dyDescent="0.25">
      <c r="C313" s="112"/>
    </row>
    <row r="314" spans="3:3" ht="15" customHeight="1" x14ac:dyDescent="0.25">
      <c r="C314" s="112"/>
    </row>
    <row r="315" spans="3:3" ht="15" customHeight="1" x14ac:dyDescent="0.25">
      <c r="C315" s="112"/>
    </row>
    <row r="316" spans="3:3" ht="15" customHeight="1" x14ac:dyDescent="0.25">
      <c r="C316" s="112"/>
    </row>
    <row r="317" spans="3:3" ht="15" customHeight="1" x14ac:dyDescent="0.25">
      <c r="C317" s="112"/>
    </row>
    <row r="318" spans="3:3" ht="15" customHeight="1" x14ac:dyDescent="0.25">
      <c r="C318" s="112"/>
    </row>
    <row r="319" spans="3:3" ht="15" customHeight="1" x14ac:dyDescent="0.25">
      <c r="C319" s="112"/>
    </row>
    <row r="320" spans="3:3" ht="15" customHeight="1" x14ac:dyDescent="0.25">
      <c r="C320" s="112"/>
    </row>
    <row r="321" spans="3:3" ht="15" customHeight="1" x14ac:dyDescent="0.25">
      <c r="C321" s="112"/>
    </row>
    <row r="322" spans="3:3" ht="15" customHeight="1" x14ac:dyDescent="0.25">
      <c r="C322" s="112"/>
    </row>
    <row r="323" spans="3:3" ht="15" customHeight="1" x14ac:dyDescent="0.25">
      <c r="C323" s="112"/>
    </row>
    <row r="324" spans="3:3" ht="15" customHeight="1" x14ac:dyDescent="0.25">
      <c r="C324" s="112"/>
    </row>
    <row r="325" spans="3:3" ht="15" customHeight="1" x14ac:dyDescent="0.25">
      <c r="C325" s="112"/>
    </row>
    <row r="326" spans="3:3" ht="15" customHeight="1" x14ac:dyDescent="0.25">
      <c r="C326" s="112"/>
    </row>
    <row r="327" spans="3:3" ht="15" customHeight="1" x14ac:dyDescent="0.25">
      <c r="C327" s="112"/>
    </row>
    <row r="328" spans="3:3" ht="15" customHeight="1" x14ac:dyDescent="0.25">
      <c r="C328" s="112"/>
    </row>
    <row r="329" spans="3:3" ht="15" customHeight="1" x14ac:dyDescent="0.25">
      <c r="C329" s="112"/>
    </row>
    <row r="330" spans="3:3" ht="15" customHeight="1" x14ac:dyDescent="0.25">
      <c r="C330" s="112"/>
    </row>
    <row r="331" spans="3:3" ht="15" customHeight="1" x14ac:dyDescent="0.25">
      <c r="C331" s="112"/>
    </row>
    <row r="332" spans="3:3" ht="15" customHeight="1" x14ac:dyDescent="0.25">
      <c r="C332" s="112"/>
    </row>
    <row r="333" spans="3:3" ht="15" customHeight="1" x14ac:dyDescent="0.25">
      <c r="C333" s="112"/>
    </row>
    <row r="334" spans="3:3" ht="15" customHeight="1" x14ac:dyDescent="0.25">
      <c r="C334" s="112"/>
    </row>
    <row r="335" spans="3:3" ht="15" customHeight="1" x14ac:dyDescent="0.25">
      <c r="C335" s="112"/>
    </row>
    <row r="336" spans="3:3" ht="15" customHeight="1" x14ac:dyDescent="0.25">
      <c r="C336" s="112"/>
    </row>
    <row r="337" spans="3:3" ht="15" customHeight="1" x14ac:dyDescent="0.25">
      <c r="C337" s="112"/>
    </row>
    <row r="338" spans="3:3" ht="15" customHeight="1" x14ac:dyDescent="0.25">
      <c r="C338" s="112"/>
    </row>
    <row r="339" spans="3:3" ht="15" customHeight="1" x14ac:dyDescent="0.25">
      <c r="C339" s="112"/>
    </row>
    <row r="340" spans="3:3" ht="15" customHeight="1" x14ac:dyDescent="0.25">
      <c r="C340" s="112"/>
    </row>
    <row r="341" spans="3:3" ht="15" customHeight="1" x14ac:dyDescent="0.25">
      <c r="C341" s="112"/>
    </row>
    <row r="342" spans="3:3" ht="15" customHeight="1" x14ac:dyDescent="0.25">
      <c r="C342" s="112"/>
    </row>
    <row r="343" spans="3:3" ht="15" customHeight="1" x14ac:dyDescent="0.25">
      <c r="C343" s="112"/>
    </row>
    <row r="344" spans="3:3" ht="15" customHeight="1" x14ac:dyDescent="0.25">
      <c r="C344" s="112"/>
    </row>
    <row r="345" spans="3:3" ht="15" customHeight="1" x14ac:dyDescent="0.25">
      <c r="C345" s="112"/>
    </row>
    <row r="346" spans="3:3" ht="15" customHeight="1" x14ac:dyDescent="0.25">
      <c r="C346" s="112"/>
    </row>
    <row r="347" spans="3:3" ht="15" customHeight="1" x14ac:dyDescent="0.25">
      <c r="C347" s="112"/>
    </row>
    <row r="348" spans="3:3" ht="15" customHeight="1" x14ac:dyDescent="0.25">
      <c r="C348" s="112"/>
    </row>
    <row r="349" spans="3:3" ht="15" customHeight="1" x14ac:dyDescent="0.25">
      <c r="C349" s="112"/>
    </row>
    <row r="350" spans="3:3" ht="15" customHeight="1" x14ac:dyDescent="0.25">
      <c r="C350" s="112"/>
    </row>
    <row r="351" spans="3:3" ht="15" customHeight="1" x14ac:dyDescent="0.25">
      <c r="C351" s="112"/>
    </row>
    <row r="352" spans="3:3" ht="15" customHeight="1" x14ac:dyDescent="0.25">
      <c r="C352" s="112"/>
    </row>
    <row r="353" spans="3:3" ht="15" customHeight="1" x14ac:dyDescent="0.25">
      <c r="C353" s="112"/>
    </row>
    <row r="354" spans="3:3" ht="15" customHeight="1" x14ac:dyDescent="0.25">
      <c r="C354" s="112"/>
    </row>
    <row r="355" spans="3:3" ht="15" customHeight="1" x14ac:dyDescent="0.25">
      <c r="C355" s="112"/>
    </row>
    <row r="356" spans="3:3" ht="15" customHeight="1" x14ac:dyDescent="0.25">
      <c r="C356" s="112"/>
    </row>
    <row r="357" spans="3:3" ht="15" customHeight="1" x14ac:dyDescent="0.25">
      <c r="C357" s="112"/>
    </row>
    <row r="358" spans="3:3" ht="15" customHeight="1" x14ac:dyDescent="0.25">
      <c r="C358" s="112"/>
    </row>
    <row r="359" spans="3:3" ht="15" customHeight="1" x14ac:dyDescent="0.25">
      <c r="C359" s="112"/>
    </row>
    <row r="360" spans="3:3" ht="15" customHeight="1" x14ac:dyDescent="0.25">
      <c r="C360" s="112"/>
    </row>
    <row r="361" spans="3:3" ht="15" customHeight="1" x14ac:dyDescent="0.25">
      <c r="C361" s="112"/>
    </row>
    <row r="362" spans="3:3" ht="15" customHeight="1" x14ac:dyDescent="0.25">
      <c r="C362" s="112"/>
    </row>
    <row r="363" spans="3:3" ht="15" customHeight="1" x14ac:dyDescent="0.25">
      <c r="C363" s="112"/>
    </row>
    <row r="364" spans="3:3" ht="15" customHeight="1" x14ac:dyDescent="0.25">
      <c r="C364" s="112"/>
    </row>
    <row r="365" spans="3:3" ht="15" customHeight="1" x14ac:dyDescent="0.25">
      <c r="C365" s="112"/>
    </row>
    <row r="366" spans="3:3" ht="15" customHeight="1" x14ac:dyDescent="0.25">
      <c r="C366" s="112"/>
    </row>
    <row r="367" spans="3:3" ht="15" customHeight="1" x14ac:dyDescent="0.25">
      <c r="C367" s="112"/>
    </row>
    <row r="368" spans="3:3" ht="15" customHeight="1" x14ac:dyDescent="0.25">
      <c r="C368" s="112"/>
    </row>
    <row r="369" spans="3:3" ht="15" customHeight="1" x14ac:dyDescent="0.25">
      <c r="C369" s="112"/>
    </row>
    <row r="370" spans="3:3" ht="15" customHeight="1" x14ac:dyDescent="0.25">
      <c r="C370" s="112"/>
    </row>
    <row r="371" spans="3:3" ht="15" customHeight="1" x14ac:dyDescent="0.25">
      <c r="C371" s="112"/>
    </row>
    <row r="372" spans="3:3" ht="15" customHeight="1" x14ac:dyDescent="0.25">
      <c r="C372" s="112"/>
    </row>
    <row r="373" spans="3:3" ht="15" customHeight="1" x14ac:dyDescent="0.25">
      <c r="C373" s="112"/>
    </row>
    <row r="374" spans="3:3" ht="15" customHeight="1" x14ac:dyDescent="0.25">
      <c r="C374" s="112"/>
    </row>
    <row r="375" spans="3:3" ht="15" customHeight="1" x14ac:dyDescent="0.25">
      <c r="C375" s="112"/>
    </row>
    <row r="376" spans="3:3" ht="15" customHeight="1" x14ac:dyDescent="0.25">
      <c r="C376" s="112"/>
    </row>
    <row r="377" spans="3:3" ht="15" customHeight="1" x14ac:dyDescent="0.25">
      <c r="C377" s="112"/>
    </row>
    <row r="378" spans="3:3" ht="15" customHeight="1" x14ac:dyDescent="0.25">
      <c r="C378" s="112"/>
    </row>
    <row r="379" spans="3:3" ht="15" customHeight="1" x14ac:dyDescent="0.25">
      <c r="C379" s="112"/>
    </row>
    <row r="380" spans="3:3" ht="15" customHeight="1" x14ac:dyDescent="0.25">
      <c r="C380" s="112"/>
    </row>
    <row r="381" spans="3:3" ht="15" customHeight="1" x14ac:dyDescent="0.25">
      <c r="C381" s="112"/>
    </row>
    <row r="382" spans="3:3" ht="15" customHeight="1" x14ac:dyDescent="0.25">
      <c r="C382" s="112"/>
    </row>
    <row r="383" spans="3:3" ht="15" customHeight="1" x14ac:dyDescent="0.25">
      <c r="C383" s="112"/>
    </row>
    <row r="384" spans="3:3" ht="15" customHeight="1" x14ac:dyDescent="0.25">
      <c r="C384" s="112"/>
    </row>
    <row r="385" spans="3:3" ht="15" customHeight="1" x14ac:dyDescent="0.25">
      <c r="C385" s="112"/>
    </row>
    <row r="386" spans="3:3" ht="15" customHeight="1" x14ac:dyDescent="0.25">
      <c r="C386" s="112"/>
    </row>
    <row r="387" spans="3:3" ht="15" customHeight="1" x14ac:dyDescent="0.25">
      <c r="C387" s="112"/>
    </row>
    <row r="388" spans="3:3" ht="15" customHeight="1" x14ac:dyDescent="0.25">
      <c r="C388" s="112"/>
    </row>
    <row r="389" spans="3:3" ht="15" customHeight="1" x14ac:dyDescent="0.25">
      <c r="C389" s="112"/>
    </row>
    <row r="390" spans="3:3" ht="15" customHeight="1" x14ac:dyDescent="0.25">
      <c r="C390" s="112"/>
    </row>
    <row r="391" spans="3:3" ht="15" customHeight="1" x14ac:dyDescent="0.25">
      <c r="C391" s="112"/>
    </row>
    <row r="392" spans="3:3" ht="15" customHeight="1" x14ac:dyDescent="0.25">
      <c r="C392" s="112"/>
    </row>
    <row r="393" spans="3:3" ht="15" customHeight="1" x14ac:dyDescent="0.25">
      <c r="C393" s="112"/>
    </row>
    <row r="394" spans="3:3" ht="15" customHeight="1" x14ac:dyDescent="0.25">
      <c r="C394" s="112"/>
    </row>
    <row r="395" spans="3:3" ht="15" customHeight="1" x14ac:dyDescent="0.25">
      <c r="C395" s="112"/>
    </row>
    <row r="396" spans="3:3" ht="15" customHeight="1" x14ac:dyDescent="0.25">
      <c r="C396" s="112"/>
    </row>
    <row r="397" spans="3:3" ht="15" customHeight="1" x14ac:dyDescent="0.25">
      <c r="C397" s="112"/>
    </row>
    <row r="398" spans="3:3" ht="15" customHeight="1" x14ac:dyDescent="0.25">
      <c r="C398" s="112"/>
    </row>
    <row r="399" spans="3:3" ht="15" customHeight="1" x14ac:dyDescent="0.25">
      <c r="C399" s="112"/>
    </row>
    <row r="400" spans="3:3" ht="15" customHeight="1" x14ac:dyDescent="0.25">
      <c r="C400" s="112"/>
    </row>
    <row r="401" spans="3:3" ht="15" customHeight="1" x14ac:dyDescent="0.25">
      <c r="C401" s="112"/>
    </row>
    <row r="402" spans="3:3" ht="15" customHeight="1" x14ac:dyDescent="0.25">
      <c r="C402" s="112"/>
    </row>
    <row r="403" spans="3:3" ht="15" customHeight="1" x14ac:dyDescent="0.25">
      <c r="C403" s="112"/>
    </row>
    <row r="404" spans="3:3" ht="15" customHeight="1" x14ac:dyDescent="0.25">
      <c r="C404" s="112"/>
    </row>
    <row r="405" spans="3:3" ht="15" customHeight="1" x14ac:dyDescent="0.25">
      <c r="C405" s="112"/>
    </row>
    <row r="406" spans="3:3" ht="15" customHeight="1" x14ac:dyDescent="0.25">
      <c r="C406" s="112"/>
    </row>
    <row r="407" spans="3:3" ht="15" customHeight="1" x14ac:dyDescent="0.25">
      <c r="C407" s="112"/>
    </row>
    <row r="408" spans="3:3" ht="15" customHeight="1" x14ac:dyDescent="0.25">
      <c r="C408" s="112"/>
    </row>
    <row r="409" spans="3:3" ht="15" customHeight="1" x14ac:dyDescent="0.25">
      <c r="C409" s="112"/>
    </row>
    <row r="410" spans="3:3" ht="15" customHeight="1" x14ac:dyDescent="0.25">
      <c r="C410" s="112"/>
    </row>
    <row r="411" spans="3:3" ht="15" customHeight="1" x14ac:dyDescent="0.25">
      <c r="C411" s="112"/>
    </row>
    <row r="412" spans="3:3" ht="15" customHeight="1" x14ac:dyDescent="0.25">
      <c r="C412" s="112"/>
    </row>
    <row r="413" spans="3:3" ht="15" customHeight="1" x14ac:dyDescent="0.25">
      <c r="C413" s="112"/>
    </row>
    <row r="414" spans="3:3" ht="15" customHeight="1" x14ac:dyDescent="0.25">
      <c r="C414" s="112"/>
    </row>
    <row r="415" spans="3:3" ht="15" customHeight="1" x14ac:dyDescent="0.25">
      <c r="C415" s="112"/>
    </row>
    <row r="416" spans="3:3" ht="15" customHeight="1" x14ac:dyDescent="0.25">
      <c r="C416" s="112"/>
    </row>
    <row r="417" spans="3:3" ht="15" customHeight="1" x14ac:dyDescent="0.25">
      <c r="C417" s="112"/>
    </row>
    <row r="418" spans="3:3" ht="15" customHeight="1" x14ac:dyDescent="0.25">
      <c r="C418" s="112"/>
    </row>
    <row r="419" spans="3:3" ht="15" customHeight="1" x14ac:dyDescent="0.25">
      <c r="C419" s="112"/>
    </row>
    <row r="420" spans="3:3" ht="15" customHeight="1" x14ac:dyDescent="0.25">
      <c r="C420" s="112"/>
    </row>
    <row r="421" spans="3:3" ht="15" customHeight="1" x14ac:dyDescent="0.25">
      <c r="C421" s="112"/>
    </row>
    <row r="422" spans="3:3" ht="15" customHeight="1" x14ac:dyDescent="0.25">
      <c r="C422" s="112"/>
    </row>
    <row r="423" spans="3:3" ht="15" customHeight="1" x14ac:dyDescent="0.25">
      <c r="C423" s="112"/>
    </row>
    <row r="424" spans="3:3" ht="15" customHeight="1" x14ac:dyDescent="0.25">
      <c r="C424" s="112"/>
    </row>
    <row r="425" spans="3:3" ht="15" customHeight="1" x14ac:dyDescent="0.25">
      <c r="C425" s="112"/>
    </row>
    <row r="426" spans="3:3" ht="15" customHeight="1" x14ac:dyDescent="0.25">
      <c r="C426" s="112"/>
    </row>
    <row r="427" spans="3:3" ht="15" customHeight="1" x14ac:dyDescent="0.25">
      <c r="C427" s="112"/>
    </row>
    <row r="428" spans="3:3" ht="15" customHeight="1" x14ac:dyDescent="0.25">
      <c r="C428" s="112"/>
    </row>
    <row r="429" spans="3:3" ht="15" customHeight="1" x14ac:dyDescent="0.25">
      <c r="C429" s="112"/>
    </row>
    <row r="430" spans="3:3" ht="15" customHeight="1" x14ac:dyDescent="0.25">
      <c r="C430" s="112"/>
    </row>
    <row r="431" spans="3:3" ht="15" customHeight="1" x14ac:dyDescent="0.25">
      <c r="C431" s="112"/>
    </row>
    <row r="432" spans="3:3" ht="15" customHeight="1" x14ac:dyDescent="0.25">
      <c r="C432" s="112"/>
    </row>
    <row r="433" spans="3:3" ht="15" customHeight="1" x14ac:dyDescent="0.25">
      <c r="C433" s="112"/>
    </row>
    <row r="434" spans="3:3" ht="15" customHeight="1" x14ac:dyDescent="0.25">
      <c r="C434" s="112"/>
    </row>
    <row r="435" spans="3:3" ht="15" customHeight="1" x14ac:dyDescent="0.25">
      <c r="C435" s="112"/>
    </row>
    <row r="436" spans="3:3" ht="15" customHeight="1" x14ac:dyDescent="0.25">
      <c r="C436" s="112"/>
    </row>
    <row r="437" spans="3:3" ht="15" customHeight="1" x14ac:dyDescent="0.25">
      <c r="C437" s="112"/>
    </row>
    <row r="438" spans="3:3" ht="15" customHeight="1" x14ac:dyDescent="0.25">
      <c r="C438" s="112"/>
    </row>
    <row r="439" spans="3:3" ht="15" customHeight="1" x14ac:dyDescent="0.25">
      <c r="C439" s="112"/>
    </row>
    <row r="440" spans="3:3" ht="15" customHeight="1" x14ac:dyDescent="0.25">
      <c r="C440" s="112"/>
    </row>
    <row r="441" spans="3:3" ht="15" customHeight="1" x14ac:dyDescent="0.25">
      <c r="C441" s="112"/>
    </row>
    <row r="442" spans="3:3" ht="15" customHeight="1" x14ac:dyDescent="0.25">
      <c r="C442" s="112"/>
    </row>
    <row r="443" spans="3:3" ht="15" customHeight="1" x14ac:dyDescent="0.25">
      <c r="C443" s="112"/>
    </row>
    <row r="444" spans="3:3" ht="15" customHeight="1" x14ac:dyDescent="0.25">
      <c r="C444" s="112"/>
    </row>
    <row r="445" spans="3:3" ht="15" customHeight="1" x14ac:dyDescent="0.25">
      <c r="C445" s="112"/>
    </row>
    <row r="446" spans="3:3" ht="15" customHeight="1" x14ac:dyDescent="0.25">
      <c r="C446" s="112"/>
    </row>
    <row r="447" spans="3:3" ht="15" customHeight="1" x14ac:dyDescent="0.25">
      <c r="C447" s="112"/>
    </row>
    <row r="448" spans="3:3" ht="15" customHeight="1" x14ac:dyDescent="0.25">
      <c r="C448" s="112"/>
    </row>
    <row r="449" spans="3:3" ht="15" customHeight="1" x14ac:dyDescent="0.25">
      <c r="C449" s="112"/>
    </row>
    <row r="450" spans="3:3" ht="15" customHeight="1" x14ac:dyDescent="0.25">
      <c r="C450" s="112"/>
    </row>
    <row r="451" spans="3:3" ht="15" customHeight="1" x14ac:dyDescent="0.25">
      <c r="C451" s="112"/>
    </row>
    <row r="452" spans="3:3" ht="15" customHeight="1" x14ac:dyDescent="0.25">
      <c r="C452" s="112"/>
    </row>
    <row r="453" spans="3:3" ht="15" customHeight="1" x14ac:dyDescent="0.25">
      <c r="C453" s="112"/>
    </row>
    <row r="454" spans="3:3" ht="15" customHeight="1" x14ac:dyDescent="0.25">
      <c r="C454" s="112"/>
    </row>
    <row r="455" spans="3:3" ht="15" customHeight="1" x14ac:dyDescent="0.25">
      <c r="C455" s="112"/>
    </row>
    <row r="456" spans="3:3" ht="15" customHeight="1" x14ac:dyDescent="0.25">
      <c r="C456" s="112"/>
    </row>
    <row r="457" spans="3:3" ht="15" customHeight="1" x14ac:dyDescent="0.25">
      <c r="C457" s="112"/>
    </row>
    <row r="458" spans="3:3" ht="15" customHeight="1" x14ac:dyDescent="0.25">
      <c r="C458" s="112"/>
    </row>
    <row r="459" spans="3:3" ht="15" customHeight="1" x14ac:dyDescent="0.25">
      <c r="C459" s="112"/>
    </row>
    <row r="460" spans="3:3" ht="15" customHeight="1" x14ac:dyDescent="0.25">
      <c r="C460" s="112"/>
    </row>
    <row r="461" spans="3:3" ht="15" customHeight="1" x14ac:dyDescent="0.25">
      <c r="C461" s="112"/>
    </row>
    <row r="462" spans="3:3" ht="15" customHeight="1" x14ac:dyDescent="0.25">
      <c r="C462" s="112"/>
    </row>
    <row r="463" spans="3:3" ht="15" customHeight="1" x14ac:dyDescent="0.25">
      <c r="C463" s="112"/>
    </row>
    <row r="464" spans="3:3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I1RBRwDnK9Mf/wEw+756QBw+wOubQm1RROvB4G45X4SyDQFP8ycoVPdZY4m+wmFO6cctr7ef/lzK2Fp910kz8A==" saltValue="8czUs2DCbQJNjg8RQD+qaQ==" spinCount="100000" sheet="1" scenarios="1" formatCells="0" formatColumns="0" insertRows="0" deleteRows="0" autoFilter="0"/>
  <autoFilter ref="A5:A9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5" fitToHeight="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3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100</v>
      </c>
    </row>
    <row r="2" spans="1:2" ht="24.75" customHeight="1" x14ac:dyDescent="0.25">
      <c r="A2" t="s">
        <v>101</v>
      </c>
      <c r="B2" s="10" t="s">
        <v>114</v>
      </c>
    </row>
    <row r="3" spans="1:2" x14ac:dyDescent="0.25">
      <c r="A3" t="s">
        <v>93</v>
      </c>
      <c r="B3" s="5">
        <v>0</v>
      </c>
    </row>
    <row r="4" spans="1:2" x14ac:dyDescent="0.25">
      <c r="A4" t="s">
        <v>94</v>
      </c>
      <c r="B4" s="5">
        <v>4358307.3885247083</v>
      </c>
    </row>
    <row r="5" spans="1:2" x14ac:dyDescent="0.25">
      <c r="A5" t="s">
        <v>95</v>
      </c>
      <c r="B5" s="5">
        <v>394251.487521136</v>
      </c>
    </row>
    <row r="6" spans="1:2" x14ac:dyDescent="0.25">
      <c r="A6" t="s">
        <v>96</v>
      </c>
      <c r="B6">
        <v>0</v>
      </c>
    </row>
    <row r="7" spans="1:2" x14ac:dyDescent="0.25">
      <c r="A7" t="s">
        <v>97</v>
      </c>
      <c r="B7" s="5">
        <v>0</v>
      </c>
    </row>
    <row r="8" spans="1:2" ht="15.75" thickBot="1" x14ac:dyDescent="0.3">
      <c r="A8" t="s">
        <v>98</v>
      </c>
      <c r="B8" s="5">
        <v>4752558.8766558468</v>
      </c>
    </row>
    <row r="9" spans="1:2" x14ac:dyDescent="0.25">
      <c r="A9" s="11" t="s">
        <v>102</v>
      </c>
      <c r="B9" s="12">
        <f>+B3+B4+B5-B6-B7-B8</f>
        <v>-6.100023165345192E-4</v>
      </c>
    </row>
  </sheetData>
  <sheetProtection algorithmName="SHA-512" hashValue="zsSeA8YJXHn6246/lINzQao5gLkw6Bl61pvrYkV840UzDoeSl4bJ/U+hBWtkVlnn/OPqo1nNh797R+S1yvA9nA==" saltValue="Rl8J3nLLQExcc8Qu6GC3qQ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>
    <pageSetUpPr fitToPage="1"/>
  </sheetPr>
  <dimension ref="A1:B9"/>
  <sheetViews>
    <sheetView workbookViewId="0"/>
  </sheetViews>
  <sheetFormatPr defaultColWidth="8.85546875" defaultRowHeight="15" x14ac:dyDescent="0.25"/>
  <cols>
    <col min="1" max="1" width="46.5703125" bestFit="1" customWidth="1"/>
    <col min="2" max="2" width="9.85546875" bestFit="1" customWidth="1"/>
  </cols>
  <sheetData>
    <row r="1" spans="1:2" x14ac:dyDescent="0.25">
      <c r="A1" t="s">
        <v>103</v>
      </c>
    </row>
    <row r="2" spans="1:2" ht="24.75" customHeight="1" x14ac:dyDescent="0.25">
      <c r="A2" t="s">
        <v>101</v>
      </c>
      <c r="B2" s="10" t="s">
        <v>114</v>
      </c>
    </row>
    <row r="3" spans="1:2" x14ac:dyDescent="0.25">
      <c r="A3" t="s">
        <v>93</v>
      </c>
      <c r="B3" s="5">
        <v>0</v>
      </c>
    </row>
    <row r="4" spans="1:2" x14ac:dyDescent="0.25">
      <c r="A4" t="s">
        <v>94</v>
      </c>
      <c r="B4" s="5">
        <v>0</v>
      </c>
    </row>
    <row r="5" spans="1:2" x14ac:dyDescent="0.25">
      <c r="A5" t="s">
        <v>95</v>
      </c>
      <c r="B5" s="5">
        <v>0</v>
      </c>
    </row>
    <row r="6" spans="1:2" x14ac:dyDescent="0.25">
      <c r="A6" t="s">
        <v>96</v>
      </c>
      <c r="B6">
        <v>0</v>
      </c>
    </row>
    <row r="7" spans="1:2" x14ac:dyDescent="0.25">
      <c r="A7" t="s">
        <v>97</v>
      </c>
      <c r="B7" s="5">
        <v>0</v>
      </c>
    </row>
    <row r="8" spans="1:2" ht="15.75" thickBot="1" x14ac:dyDescent="0.3">
      <c r="A8" t="s">
        <v>98</v>
      </c>
      <c r="B8" s="5">
        <v>0</v>
      </c>
    </row>
    <row r="9" spans="1:2" x14ac:dyDescent="0.25">
      <c r="A9" s="11" t="s">
        <v>102</v>
      </c>
      <c r="B9" s="12">
        <f>+B3+B4+B5-B6-B7-B8</f>
        <v>0</v>
      </c>
    </row>
  </sheetData>
  <sheetProtection algorithmName="SHA-512" hashValue="pDisw1eqUJ4NrO0M+x843zK9XQtvaCst93QeVqgDe5e66lU0kP/xbgSe1hYcKH87TwI8RMhATtDfejh/VCUqIA==" saltValue="i40U2QenSMZdLKVSkDJj3Q==" spinCount="100000" sheet="1" scenarios="1" formatCells="0" formatColumns="0" insertRows="0" deleteRows="0" autoFilter="0"/>
  <dataConsolidate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38.5703125" bestFit="1" customWidth="1"/>
    <col min="3" max="9" width="15.5703125" customWidth="1"/>
  </cols>
  <sheetData>
    <row r="1" spans="1:15" ht="15" customHeight="1" x14ac:dyDescent="0.25">
      <c r="A1" s="4" t="s">
        <v>0</v>
      </c>
      <c r="B1" s="8"/>
      <c r="C1" s="8"/>
      <c r="D1" s="8"/>
      <c r="E1" s="8"/>
      <c r="F1" s="8"/>
    </row>
    <row r="2" spans="1:15" ht="15" customHeight="1" x14ac:dyDescent="0.25">
      <c r="B2" s="176" t="s">
        <v>23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112"/>
    </row>
    <row r="5" spans="1:15" ht="15" customHeight="1" x14ac:dyDescent="0.25">
      <c r="A5" t="s">
        <v>2</v>
      </c>
      <c r="C5" s="113">
        <v>2024</v>
      </c>
      <c r="D5" s="17">
        <v>2023</v>
      </c>
      <c r="E5" s="17">
        <v>2022</v>
      </c>
      <c r="F5" s="17">
        <v>2021</v>
      </c>
      <c r="G5" s="16" t="s">
        <v>113</v>
      </c>
      <c r="H5" s="16" t="s">
        <v>3</v>
      </c>
      <c r="I5" s="46" t="s">
        <v>4</v>
      </c>
    </row>
    <row r="6" spans="1:15" ht="15" customHeight="1" x14ac:dyDescent="0.25">
      <c r="A6" t="s">
        <v>5</v>
      </c>
      <c r="B6" s="8"/>
      <c r="C6" s="114"/>
      <c r="D6" s="8"/>
      <c r="E6" s="8"/>
      <c r="F6" s="8"/>
    </row>
    <row r="7" spans="1:15" ht="15" customHeight="1" x14ac:dyDescent="0.25">
      <c r="A7" s="141" t="s">
        <v>5</v>
      </c>
      <c r="B7" s="142" t="s">
        <v>6</v>
      </c>
      <c r="C7" s="94">
        <v>191579.8448449563</v>
      </c>
      <c r="D7" s="143">
        <f>151184224.817591/1000</f>
        <v>151184.22481759102</v>
      </c>
      <c r="E7" s="143">
        <v>126974.271926373</v>
      </c>
      <c r="F7" s="143">
        <v>139625.68739000001</v>
      </c>
      <c r="G7" s="144">
        <f t="shared" ref="G7:G38" si="0">IF(ISERROR(C7- D7)=TRUE,"",C7 - D7)</f>
        <v>40395.620027365279</v>
      </c>
      <c r="H7" s="14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26,7%▲</v>
      </c>
      <c r="I7" s="59" t="s">
        <v>133</v>
      </c>
      <c r="J7" s="112"/>
      <c r="K7" s="112"/>
      <c r="L7" s="112"/>
      <c r="M7" s="112"/>
      <c r="N7" s="112"/>
      <c r="O7" s="112"/>
    </row>
    <row r="8" spans="1:15" ht="15" customHeight="1" x14ac:dyDescent="0.25">
      <c r="A8" s="141" t="s">
        <v>5</v>
      </c>
      <c r="B8" s="112" t="s">
        <v>7</v>
      </c>
      <c r="C8" s="78">
        <v>660530.16900337592</v>
      </c>
      <c r="D8" s="146">
        <v>490933.943689065</v>
      </c>
      <c r="E8" s="146">
        <v>473439.26334406697</v>
      </c>
      <c r="F8" s="146">
        <v>422847.99826000002</v>
      </c>
      <c r="G8" s="147">
        <f t="shared" si="0"/>
        <v>169596.22531431093</v>
      </c>
      <c r="H8" s="148" t="str">
        <f t="shared" si="1"/>
        <v>34,5%▲</v>
      </c>
      <c r="I8" s="63" t="s">
        <v>133</v>
      </c>
      <c r="J8" s="112"/>
      <c r="K8" s="112"/>
      <c r="L8" s="112"/>
      <c r="M8" s="112"/>
      <c r="N8" s="112"/>
      <c r="O8" s="112"/>
    </row>
    <row r="9" spans="1:15" ht="15" customHeight="1" x14ac:dyDescent="0.25">
      <c r="A9" s="141" t="s">
        <v>5</v>
      </c>
      <c r="B9" s="142" t="s">
        <v>8</v>
      </c>
      <c r="C9" s="94">
        <v>240536.31535007525</v>
      </c>
      <c r="D9" s="143">
        <v>194379.526362726</v>
      </c>
      <c r="E9" s="143">
        <v>168956.65027313499</v>
      </c>
      <c r="F9" s="143">
        <v>162524.70097000001</v>
      </c>
      <c r="G9" s="144">
        <f t="shared" si="0"/>
        <v>46156.788987349253</v>
      </c>
      <c r="H9" s="145" t="str">
        <f t="shared" si="1"/>
        <v>23,7%▲</v>
      </c>
      <c r="I9" s="59" t="s">
        <v>133</v>
      </c>
      <c r="J9" s="112"/>
      <c r="K9" s="112"/>
      <c r="L9" s="112"/>
      <c r="M9" s="112"/>
      <c r="N9" s="112"/>
      <c r="O9" s="112"/>
    </row>
    <row r="10" spans="1:15" ht="15" customHeight="1" x14ac:dyDescent="0.25">
      <c r="A10" s="141" t="s">
        <v>5</v>
      </c>
      <c r="B10" s="112" t="s">
        <v>9</v>
      </c>
      <c r="C10" s="78"/>
      <c r="D10" s="146"/>
      <c r="E10" s="146"/>
      <c r="F10" s="146">
        <v>436.15579000000002</v>
      </c>
      <c r="G10" s="147">
        <f t="shared" si="0"/>
        <v>0</v>
      </c>
      <c r="H10" s="148" t="str">
        <f t="shared" si="1"/>
        <v/>
      </c>
      <c r="I10" s="63"/>
      <c r="J10" s="112"/>
      <c r="K10" s="112"/>
      <c r="L10" s="112"/>
      <c r="M10" s="112"/>
      <c r="N10" s="112"/>
      <c r="O10" s="112"/>
    </row>
    <row r="11" spans="1:15" ht="15" customHeight="1" x14ac:dyDescent="0.25">
      <c r="A11" s="141" t="s">
        <v>5</v>
      </c>
      <c r="B11" s="142" t="s">
        <v>10</v>
      </c>
      <c r="C11" s="94"/>
      <c r="D11" s="143"/>
      <c r="E11" s="143"/>
      <c r="F11" s="143">
        <v>0</v>
      </c>
      <c r="G11" s="144">
        <f t="shared" si="0"/>
        <v>0</v>
      </c>
      <c r="H11" s="145" t="str">
        <f t="shared" si="1"/>
        <v/>
      </c>
      <c r="I11" s="59"/>
      <c r="J11" s="112"/>
      <c r="K11" s="112"/>
      <c r="L11" s="112"/>
      <c r="M11" s="112"/>
      <c r="N11" s="112"/>
      <c r="O11" s="112"/>
    </row>
    <row r="12" spans="1:15" ht="15" customHeight="1" x14ac:dyDescent="0.25">
      <c r="A12" s="141" t="s">
        <v>5</v>
      </c>
      <c r="B12" s="112" t="s">
        <v>11</v>
      </c>
      <c r="C12" s="78">
        <v>-70353.839533011022</v>
      </c>
      <c r="D12" s="146">
        <v>-53486.211397356899</v>
      </c>
      <c r="E12" s="146">
        <v>-52650.762884332697</v>
      </c>
      <c r="F12" s="146">
        <v>-52907.477469999998</v>
      </c>
      <c r="G12" s="147">
        <f t="shared" si="0"/>
        <v>-16867.628135654122</v>
      </c>
      <c r="H12" s="148" t="str">
        <f t="shared" si="1"/>
        <v>31,5%▲</v>
      </c>
      <c r="I12" s="63" t="s">
        <v>133</v>
      </c>
      <c r="J12" s="112"/>
      <c r="K12" s="112"/>
      <c r="L12" s="112"/>
      <c r="M12" s="112"/>
      <c r="N12" s="112"/>
      <c r="O12" s="112"/>
    </row>
    <row r="13" spans="1:15" ht="15" customHeight="1" x14ac:dyDescent="0.25">
      <c r="A13" s="141" t="s">
        <v>5</v>
      </c>
      <c r="B13" s="142" t="s">
        <v>12</v>
      </c>
      <c r="C13" s="94"/>
      <c r="D13" s="143">
        <v>-199.09821642234701</v>
      </c>
      <c r="E13" s="143"/>
      <c r="F13" s="143"/>
      <c r="G13" s="144">
        <f t="shared" si="0"/>
        <v>199.09821642234701</v>
      </c>
      <c r="H13" s="145" t="str">
        <f t="shared" si="1"/>
        <v>-100,0%▼</v>
      </c>
      <c r="I13" s="59" t="s">
        <v>117</v>
      </c>
      <c r="J13" s="112"/>
      <c r="K13" s="112"/>
      <c r="L13" s="112"/>
      <c r="M13" s="112"/>
      <c r="N13" s="112"/>
      <c r="O13" s="112"/>
    </row>
    <row r="14" spans="1:15" ht="15" customHeight="1" x14ac:dyDescent="0.25">
      <c r="A14" s="141" t="s">
        <v>5</v>
      </c>
      <c r="B14" s="112" t="s">
        <v>13</v>
      </c>
      <c r="C14" s="78">
        <v>-668512.74127744988</v>
      </c>
      <c r="D14" s="146">
        <v>-534466.44411657704</v>
      </c>
      <c r="E14" s="146">
        <v>-512698.37717361102</v>
      </c>
      <c r="F14" s="146">
        <v>-486821.84219</v>
      </c>
      <c r="G14" s="147">
        <f t="shared" si="0"/>
        <v>-134046.29716087284</v>
      </c>
      <c r="H14" s="148" t="str">
        <f t="shared" si="1"/>
        <v>25,1%▲</v>
      </c>
      <c r="I14" s="63" t="s">
        <v>133</v>
      </c>
      <c r="J14" s="112"/>
      <c r="K14" s="112"/>
      <c r="L14" s="112"/>
      <c r="M14" s="112"/>
      <c r="N14" s="112"/>
      <c r="O14" s="112"/>
    </row>
    <row r="15" spans="1:15" s="3" customFormat="1" ht="15" customHeight="1" x14ac:dyDescent="0.25">
      <c r="A15" s="141" t="s">
        <v>5</v>
      </c>
      <c r="B15" s="136" t="s">
        <v>14</v>
      </c>
      <c r="C15" s="137">
        <f>SUMIFS((C7:C14),(A7:A14),A15)</f>
        <v>353779.74838794663</v>
      </c>
      <c r="D15" s="137">
        <f>SUMIFS((D7:D14),(A7:A14),A15)</f>
        <v>248345.94113902573</v>
      </c>
      <c r="E15" s="137">
        <f>SUMIFS((E7:E14),(A7:A14),A15)</f>
        <v>204021.04548563116</v>
      </c>
      <c r="F15" s="137">
        <f>SUMIFS((F7:F14),(A7:A14),A15)</f>
        <v>185705.22274999996</v>
      </c>
      <c r="G15" s="138">
        <f t="shared" si="0"/>
        <v>105433.8072489209</v>
      </c>
      <c r="H15" s="139" t="str">
        <f t="shared" si="1"/>
        <v>42,5%▲</v>
      </c>
      <c r="I15" s="90"/>
      <c r="J15" s="114"/>
      <c r="K15" s="114"/>
      <c r="L15" s="114"/>
      <c r="M15" s="114"/>
      <c r="N15" s="114"/>
      <c r="O15" s="114"/>
    </row>
    <row r="16" spans="1:15" ht="15" customHeight="1" x14ac:dyDescent="0.25">
      <c r="A16" t="s">
        <v>15</v>
      </c>
      <c r="B16" s="8"/>
      <c r="C16" s="132"/>
      <c r="D16" s="60"/>
      <c r="E16" s="60"/>
      <c r="F16" s="60"/>
      <c r="G16" s="61">
        <f t="shared" si="0"/>
        <v>0</v>
      </c>
      <c r="H16" s="62" t="str">
        <f t="shared" si="1"/>
        <v/>
      </c>
    </row>
    <row r="17" spans="1:15" ht="15" customHeight="1" x14ac:dyDescent="0.25">
      <c r="A17" s="141" t="s">
        <v>15</v>
      </c>
      <c r="B17" s="142" t="s">
        <v>6</v>
      </c>
      <c r="C17" s="94">
        <v>50467.347941767286</v>
      </c>
      <c r="D17" s="143">
        <v>49585.434318222702</v>
      </c>
      <c r="E17" s="143">
        <v>45852.7713368568</v>
      </c>
      <c r="F17" s="143">
        <v>53495.301489999998</v>
      </c>
      <c r="G17" s="144">
        <f t="shared" si="0"/>
        <v>881.91362354458397</v>
      </c>
      <c r="H17" s="145" t="str">
        <f t="shared" si="1"/>
        <v>1,8%</v>
      </c>
      <c r="I17" s="59"/>
      <c r="J17" s="112"/>
      <c r="K17" s="112"/>
      <c r="L17" s="112"/>
      <c r="M17" s="112"/>
      <c r="N17" s="112"/>
      <c r="O17" s="112"/>
    </row>
    <row r="18" spans="1:15" ht="15" customHeight="1" x14ac:dyDescent="0.25">
      <c r="A18" s="141" t="s">
        <v>15</v>
      </c>
      <c r="B18" s="112" t="s">
        <v>7</v>
      </c>
      <c r="C18" s="78">
        <v>156377.58780293597</v>
      </c>
      <c r="D18" s="146">
        <v>146243.359787391</v>
      </c>
      <c r="E18" s="146">
        <v>153377.72763598</v>
      </c>
      <c r="F18" s="146">
        <v>147451.06645000001</v>
      </c>
      <c r="G18" s="147">
        <f t="shared" si="0"/>
        <v>10134.22801554497</v>
      </c>
      <c r="H18" s="148" t="str">
        <f t="shared" si="1"/>
        <v>6,9%</v>
      </c>
      <c r="I18" s="63"/>
      <c r="J18" s="112"/>
      <c r="K18" s="112"/>
      <c r="L18" s="112"/>
      <c r="M18" s="112"/>
      <c r="N18" s="112"/>
      <c r="O18" s="112"/>
    </row>
    <row r="19" spans="1:15" ht="15" customHeight="1" x14ac:dyDescent="0.25">
      <c r="A19" s="141" t="s">
        <v>15</v>
      </c>
      <c r="B19" s="142" t="s">
        <v>8</v>
      </c>
      <c r="C19" s="94">
        <v>63493.652764742124</v>
      </c>
      <c r="D19" s="143">
        <v>64580.4012832234</v>
      </c>
      <c r="E19" s="143">
        <v>62510.362426770298</v>
      </c>
      <c r="F19" s="143">
        <v>62238.96211</v>
      </c>
      <c r="G19" s="144">
        <f t="shared" si="0"/>
        <v>-1086.7485184812758</v>
      </c>
      <c r="H19" s="145" t="str">
        <f t="shared" si="1"/>
        <v>-1,7%</v>
      </c>
      <c r="I19" s="59"/>
      <c r="J19" s="112"/>
      <c r="K19" s="112"/>
      <c r="L19" s="112"/>
      <c r="M19" s="112"/>
      <c r="N19" s="112"/>
      <c r="O19" s="112"/>
    </row>
    <row r="20" spans="1:15" ht="15" customHeight="1" x14ac:dyDescent="0.25">
      <c r="A20" s="141" t="s">
        <v>15</v>
      </c>
      <c r="B20" s="112" t="s">
        <v>9</v>
      </c>
      <c r="C20" s="78"/>
      <c r="D20" s="146"/>
      <c r="E20" s="146"/>
      <c r="F20" s="146">
        <v>145.54545999999999</v>
      </c>
      <c r="G20" s="147">
        <f t="shared" si="0"/>
        <v>0</v>
      </c>
      <c r="H20" s="148" t="str">
        <f t="shared" si="1"/>
        <v/>
      </c>
      <c r="I20" s="63"/>
      <c r="J20" s="112"/>
      <c r="K20" s="112"/>
      <c r="L20" s="112"/>
      <c r="M20" s="112"/>
      <c r="N20" s="112"/>
      <c r="O20" s="112"/>
    </row>
    <row r="21" spans="1:15" ht="15" customHeight="1" x14ac:dyDescent="0.25">
      <c r="A21" s="141" t="s">
        <v>15</v>
      </c>
      <c r="B21" s="142" t="s">
        <v>10</v>
      </c>
      <c r="C21" s="94"/>
      <c r="D21" s="143"/>
      <c r="E21" s="143"/>
      <c r="F21" s="143"/>
      <c r="G21" s="144">
        <f t="shared" si="0"/>
        <v>0</v>
      </c>
      <c r="H21" s="145" t="str">
        <f t="shared" si="1"/>
        <v/>
      </c>
      <c r="I21" s="59"/>
      <c r="J21" s="112"/>
      <c r="K21" s="112"/>
      <c r="L21" s="112"/>
      <c r="M21" s="112"/>
      <c r="N21" s="112"/>
      <c r="O21" s="112"/>
    </row>
    <row r="22" spans="1:15" ht="15" customHeight="1" x14ac:dyDescent="0.25">
      <c r="A22" s="141" t="s">
        <v>15</v>
      </c>
      <c r="B22" s="112" t="s">
        <v>11</v>
      </c>
      <c r="C22" s="78">
        <v>-17703.393052655454</v>
      </c>
      <c r="D22" s="146">
        <v>-16769.624973734899</v>
      </c>
      <c r="E22" s="146">
        <v>-17679.9130576303</v>
      </c>
      <c r="F22" s="146">
        <v>-18867.417799999999</v>
      </c>
      <c r="G22" s="147">
        <f t="shared" si="0"/>
        <v>-933.76807892055513</v>
      </c>
      <c r="H22" s="148" t="str">
        <f t="shared" si="1"/>
        <v>5,6%</v>
      </c>
      <c r="I22" s="63"/>
      <c r="J22" s="112"/>
      <c r="K22" s="112"/>
      <c r="L22" s="112"/>
      <c r="M22" s="112"/>
      <c r="N22" s="112"/>
      <c r="O22" s="112"/>
    </row>
    <row r="23" spans="1:15" ht="15" customHeight="1" x14ac:dyDescent="0.25">
      <c r="A23" s="141" t="s">
        <v>15</v>
      </c>
      <c r="B23" s="142" t="s">
        <v>12</v>
      </c>
      <c r="C23" s="94"/>
      <c r="D23" s="143">
        <v>-55.769468778934502</v>
      </c>
      <c r="E23" s="143"/>
      <c r="F23" s="143"/>
      <c r="G23" s="144">
        <f t="shared" si="0"/>
        <v>55.769468778934502</v>
      </c>
      <c r="H23" s="145" t="str">
        <f t="shared" si="1"/>
        <v>-100,0%▼</v>
      </c>
      <c r="I23" s="59" t="s">
        <v>117</v>
      </c>
      <c r="J23" s="112"/>
      <c r="K23" s="112"/>
      <c r="L23" s="112"/>
      <c r="M23" s="112"/>
      <c r="N23" s="112"/>
      <c r="O23" s="112"/>
    </row>
    <row r="24" spans="1:15" ht="15" customHeight="1" x14ac:dyDescent="0.25">
      <c r="A24" s="141" t="s">
        <v>15</v>
      </c>
      <c r="B24" s="112" t="s">
        <v>13</v>
      </c>
      <c r="C24" s="78">
        <v>-167702.31969478697</v>
      </c>
      <c r="D24" s="146">
        <v>-168781.826224043</v>
      </c>
      <c r="E24" s="146">
        <v>-173779.06318678401</v>
      </c>
      <c r="F24" s="146">
        <v>-177005.15229</v>
      </c>
      <c r="G24" s="147">
        <f t="shared" si="0"/>
        <v>1079.5065292560321</v>
      </c>
      <c r="H24" s="148" t="str">
        <f t="shared" si="1"/>
        <v>-0,6%</v>
      </c>
      <c r="I24" s="63"/>
      <c r="J24" s="112"/>
      <c r="K24" s="112"/>
      <c r="L24" s="112"/>
      <c r="M24" s="112"/>
      <c r="N24" s="112"/>
      <c r="O24" s="112"/>
    </row>
    <row r="25" spans="1:15" s="3" customFormat="1" ht="15" customHeight="1" x14ac:dyDescent="0.25">
      <c r="A25" s="135" t="s">
        <v>15</v>
      </c>
      <c r="B25" s="136" t="s">
        <v>14</v>
      </c>
      <c r="C25" s="137">
        <f>SUMIFS((C7:C24),(A7:A24),A25)</f>
        <v>84932.87576200295</v>
      </c>
      <c r="D25" s="137">
        <f>SUMIFS((D7:D24),(A7:A24),A25)</f>
        <v>74801.974722280283</v>
      </c>
      <c r="E25" s="137">
        <f>SUMIFS((E7:E24),(A7:A24),A25)</f>
        <v>70281.88515519278</v>
      </c>
      <c r="F25" s="137">
        <f>SUMIFS((F7:F24),(A7:A24),A25)</f>
        <v>67458.305420000048</v>
      </c>
      <c r="G25" s="138">
        <f t="shared" si="0"/>
        <v>10130.901039722667</v>
      </c>
      <c r="H25" s="139" t="str">
        <f t="shared" si="1"/>
        <v>13,5%▲</v>
      </c>
      <c r="I25" s="90"/>
      <c r="J25" s="114"/>
      <c r="K25" s="114"/>
      <c r="L25" s="114"/>
      <c r="M25" s="114"/>
      <c r="N25" s="114"/>
      <c r="O25" s="114"/>
    </row>
    <row r="26" spans="1:15" ht="15" customHeight="1" x14ac:dyDescent="0.25">
      <c r="A26" t="s">
        <v>16</v>
      </c>
      <c r="B26" s="8"/>
      <c r="C26" s="132"/>
      <c r="D26" s="60"/>
      <c r="E26" s="60"/>
      <c r="F26" s="60"/>
      <c r="G26" s="61">
        <f t="shared" si="0"/>
        <v>0</v>
      </c>
      <c r="H26" s="62" t="str">
        <f t="shared" si="1"/>
        <v/>
      </c>
    </row>
    <row r="27" spans="1:15" ht="15" customHeight="1" x14ac:dyDescent="0.25">
      <c r="A27" s="141" t="s">
        <v>16</v>
      </c>
      <c r="B27" s="142" t="s">
        <v>6</v>
      </c>
      <c r="C27" s="94">
        <v>79081.147633833243</v>
      </c>
      <c r="D27" s="143">
        <v>82261.081361511795</v>
      </c>
      <c r="E27" s="143">
        <v>74903.998415091803</v>
      </c>
      <c r="F27" s="143">
        <v>88248.356920000006</v>
      </c>
      <c r="G27" s="144">
        <f t="shared" si="0"/>
        <v>-3179.9337276785518</v>
      </c>
      <c r="H27" s="145" t="str">
        <f t="shared" si="1"/>
        <v>-3,9%</v>
      </c>
      <c r="I27" s="59"/>
      <c r="J27" s="112"/>
      <c r="K27" s="112"/>
      <c r="L27" s="112"/>
      <c r="M27" s="112"/>
      <c r="N27" s="112"/>
      <c r="O27" s="112"/>
    </row>
    <row r="28" spans="1:15" ht="15" customHeight="1" x14ac:dyDescent="0.25">
      <c r="A28" s="141" t="s">
        <v>16</v>
      </c>
      <c r="B28" s="112" t="s">
        <v>7</v>
      </c>
      <c r="C28" s="78">
        <v>261388.15372548031</v>
      </c>
      <c r="D28" s="146">
        <v>237423.647202925</v>
      </c>
      <c r="E28" s="146">
        <v>240318.927861751</v>
      </c>
      <c r="F28" s="146">
        <v>244608.15444000001</v>
      </c>
      <c r="G28" s="147">
        <f t="shared" si="0"/>
        <v>23964.506522555312</v>
      </c>
      <c r="H28" s="148" t="str">
        <f t="shared" si="1"/>
        <v>10,1%▲</v>
      </c>
      <c r="I28" s="63" t="s">
        <v>136</v>
      </c>
      <c r="J28" s="112"/>
      <c r="K28" s="112"/>
      <c r="L28" s="112"/>
      <c r="M28" s="112"/>
      <c r="N28" s="112"/>
      <c r="O28" s="112"/>
    </row>
    <row r="29" spans="1:15" ht="15" customHeight="1" x14ac:dyDescent="0.25">
      <c r="A29" s="141" t="s">
        <v>16</v>
      </c>
      <c r="B29" s="142" t="s">
        <v>8</v>
      </c>
      <c r="C29" s="94">
        <v>111892.52073195133</v>
      </c>
      <c r="D29" s="143">
        <v>114057.445939718</v>
      </c>
      <c r="E29" s="143">
        <v>111333.94635514299</v>
      </c>
      <c r="F29" s="143">
        <v>109887.82825999999</v>
      </c>
      <c r="G29" s="144">
        <f t="shared" si="0"/>
        <v>-2164.9252077666752</v>
      </c>
      <c r="H29" s="145" t="str">
        <f t="shared" si="1"/>
        <v>-1,9%</v>
      </c>
      <c r="I29" s="59"/>
      <c r="J29" s="112"/>
      <c r="K29" s="112"/>
      <c r="L29" s="112"/>
      <c r="M29" s="112"/>
      <c r="N29" s="112"/>
      <c r="O29" s="112"/>
    </row>
    <row r="30" spans="1:15" ht="15" customHeight="1" x14ac:dyDescent="0.25">
      <c r="A30" s="141" t="s">
        <v>16</v>
      </c>
      <c r="B30" s="112" t="s">
        <v>9</v>
      </c>
      <c r="C30" s="78"/>
      <c r="D30" s="146"/>
      <c r="E30" s="146"/>
      <c r="F30" s="146">
        <v>248.12979999999999</v>
      </c>
      <c r="G30" s="147">
        <f t="shared" si="0"/>
        <v>0</v>
      </c>
      <c r="H30" s="148" t="str">
        <f t="shared" si="1"/>
        <v/>
      </c>
      <c r="I30" s="63"/>
      <c r="J30" s="112"/>
      <c r="K30" s="112"/>
      <c r="L30" s="112"/>
      <c r="M30" s="112"/>
      <c r="N30" s="112"/>
      <c r="O30" s="112"/>
    </row>
    <row r="31" spans="1:15" ht="15" customHeight="1" x14ac:dyDescent="0.25">
      <c r="A31" s="141" t="s">
        <v>16</v>
      </c>
      <c r="B31" s="142" t="s">
        <v>10</v>
      </c>
      <c r="C31" s="94"/>
      <c r="D31" s="143"/>
      <c r="E31" s="143"/>
      <c r="F31" s="143"/>
      <c r="G31" s="144">
        <f t="shared" si="0"/>
        <v>0</v>
      </c>
      <c r="H31" s="145" t="str">
        <f t="shared" si="1"/>
        <v/>
      </c>
      <c r="I31" s="59"/>
      <c r="J31" s="112"/>
      <c r="K31" s="112"/>
      <c r="L31" s="112"/>
      <c r="M31" s="112"/>
      <c r="N31" s="112"/>
      <c r="O31" s="112"/>
    </row>
    <row r="32" spans="1:15" ht="15" customHeight="1" x14ac:dyDescent="0.25">
      <c r="A32" s="141" t="s">
        <v>16</v>
      </c>
      <c r="B32" s="112" t="s">
        <v>11</v>
      </c>
      <c r="C32" s="78">
        <v>-26932.979680856908</v>
      </c>
      <c r="D32" s="146">
        <v>-26505.896680576199</v>
      </c>
      <c r="E32" s="146">
        <v>-27382.415622664201</v>
      </c>
      <c r="F32" s="146">
        <v>-30867.70076</v>
      </c>
      <c r="G32" s="147">
        <f t="shared" si="0"/>
        <v>-427.0830002807088</v>
      </c>
      <c r="H32" s="148" t="str">
        <f t="shared" si="1"/>
        <v>1,6%</v>
      </c>
      <c r="I32" s="63"/>
      <c r="J32" s="112"/>
      <c r="K32" s="112"/>
      <c r="L32" s="112"/>
      <c r="M32" s="112"/>
      <c r="N32" s="112"/>
      <c r="O32" s="112"/>
    </row>
    <row r="33" spans="1:15" ht="15" customHeight="1" x14ac:dyDescent="0.25">
      <c r="A33" s="141" t="s">
        <v>16</v>
      </c>
      <c r="B33" s="142" t="s">
        <v>12</v>
      </c>
      <c r="C33" s="94"/>
      <c r="D33" s="143">
        <v>-92.264700663042305</v>
      </c>
      <c r="E33" s="143"/>
      <c r="F33" s="143"/>
      <c r="G33" s="144">
        <f t="shared" si="0"/>
        <v>92.264700663042305</v>
      </c>
      <c r="H33" s="145" t="str">
        <f t="shared" si="1"/>
        <v>-100,0%▼</v>
      </c>
      <c r="I33" s="59" t="s">
        <v>117</v>
      </c>
      <c r="J33" s="112"/>
      <c r="K33" s="112"/>
      <c r="L33" s="112"/>
      <c r="M33" s="112"/>
      <c r="N33" s="112"/>
      <c r="O33" s="112"/>
    </row>
    <row r="34" spans="1:15" ht="15" customHeight="1" x14ac:dyDescent="0.25">
      <c r="A34" s="141" t="s">
        <v>16</v>
      </c>
      <c r="B34" s="112" t="s">
        <v>13</v>
      </c>
      <c r="C34" s="78">
        <v>-261122.31004449021</v>
      </c>
      <c r="D34" s="146">
        <v>-270463.29796162603</v>
      </c>
      <c r="E34" s="146">
        <v>-271688.01482262899</v>
      </c>
      <c r="F34" s="146">
        <v>-286458.71529000002</v>
      </c>
      <c r="G34" s="147">
        <f t="shared" si="0"/>
        <v>9340.9879171358189</v>
      </c>
      <c r="H34" s="148" t="str">
        <f t="shared" si="1"/>
        <v>-3,5%</v>
      </c>
      <c r="I34" s="63"/>
      <c r="J34" s="112"/>
      <c r="K34" s="112"/>
      <c r="L34" s="112"/>
      <c r="M34" s="112"/>
      <c r="N34" s="112"/>
      <c r="O34" s="112"/>
    </row>
    <row r="35" spans="1:15" s="3" customFormat="1" ht="15" customHeight="1" x14ac:dyDescent="0.25">
      <c r="A35" s="135" t="s">
        <v>16</v>
      </c>
      <c r="B35" s="136" t="s">
        <v>14</v>
      </c>
      <c r="C35" s="137">
        <f>SUMIFS((C7:C34),(A7:A34),A35)</f>
        <v>164306.53236591775</v>
      </c>
      <c r="D35" s="137">
        <f>SUMIFS((D7:D34),(A7:A34),A35)</f>
        <v>136680.7151612895</v>
      </c>
      <c r="E35" s="137">
        <f>SUMIFS((E7:E34),(A7:A34),A35)</f>
        <v>127486.44218669261</v>
      </c>
      <c r="F35" s="137">
        <f>SUMIFS((F7:F34),(A7:A34),A35)</f>
        <v>125666.05336999998</v>
      </c>
      <c r="G35" s="138">
        <f t="shared" si="0"/>
        <v>27625.817204628256</v>
      </c>
      <c r="H35" s="139" t="str">
        <f t="shared" si="1"/>
        <v>20,2%▲</v>
      </c>
      <c r="I35" s="90"/>
      <c r="J35" s="114"/>
      <c r="K35" s="114"/>
      <c r="L35" s="114"/>
      <c r="M35" s="114"/>
      <c r="N35" s="114"/>
      <c r="O35" s="114"/>
    </row>
    <row r="36" spans="1:15" ht="15" customHeight="1" x14ac:dyDescent="0.25">
      <c r="A36" t="s">
        <v>17</v>
      </c>
      <c r="B36" s="8"/>
      <c r="C36" s="132"/>
      <c r="D36" s="60"/>
      <c r="E36" s="60"/>
      <c r="F36" s="60"/>
      <c r="G36" s="61">
        <f t="shared" si="0"/>
        <v>0</v>
      </c>
      <c r="H36" s="62" t="str">
        <f t="shared" si="1"/>
        <v/>
      </c>
    </row>
    <row r="37" spans="1:15" ht="15" customHeight="1" x14ac:dyDescent="0.25">
      <c r="A37" s="141" t="s">
        <v>17</v>
      </c>
      <c r="B37" s="142" t="s">
        <v>6</v>
      </c>
      <c r="C37" s="94"/>
      <c r="D37" s="143">
        <v>36554.964935600998</v>
      </c>
      <c r="E37" s="143">
        <v>32131.8919757076</v>
      </c>
      <c r="F37" s="143">
        <v>38307.095220000003</v>
      </c>
      <c r="G37" s="144">
        <f t="shared" si="0"/>
        <v>-36554.964935600998</v>
      </c>
      <c r="H37" s="145" t="str">
        <f t="shared" si="1"/>
        <v>-100,0%▼</v>
      </c>
      <c r="I37" s="59"/>
      <c r="J37" s="112"/>
      <c r="K37" s="112"/>
      <c r="L37" s="112"/>
      <c r="M37" s="112"/>
      <c r="N37" s="112"/>
      <c r="O37" s="112"/>
    </row>
    <row r="38" spans="1:15" ht="15" customHeight="1" x14ac:dyDescent="0.25">
      <c r="A38" s="141" t="s">
        <v>17</v>
      </c>
      <c r="B38" s="112" t="s">
        <v>7</v>
      </c>
      <c r="C38" s="78"/>
      <c r="D38" s="146">
        <v>107026.84768293799</v>
      </c>
      <c r="E38" s="146">
        <v>105010.22645171201</v>
      </c>
      <c r="F38" s="146">
        <v>105440.50967</v>
      </c>
      <c r="G38" s="147">
        <f t="shared" si="0"/>
        <v>-107026.84768293799</v>
      </c>
      <c r="H38" s="148" t="str">
        <f t="shared" si="1"/>
        <v>-100,0%▼</v>
      </c>
      <c r="I38" s="63"/>
      <c r="J38" s="112"/>
      <c r="K38" s="112"/>
      <c r="L38" s="112"/>
      <c r="M38" s="112"/>
      <c r="N38" s="112"/>
      <c r="O38" s="112"/>
    </row>
    <row r="39" spans="1:15" ht="15" customHeight="1" x14ac:dyDescent="0.25">
      <c r="A39" s="141" t="s">
        <v>17</v>
      </c>
      <c r="B39" s="142" t="s">
        <v>8</v>
      </c>
      <c r="C39" s="94"/>
      <c r="D39" s="143">
        <v>48411.692957027699</v>
      </c>
      <c r="E39" s="143">
        <v>45424.512569524297</v>
      </c>
      <c r="F39" s="143">
        <v>45013.792150000001</v>
      </c>
      <c r="G39" s="144">
        <f t="shared" ref="G39:G70" si="2">IF(ISERROR(C39- D39)=TRUE,"",C39 - D39)</f>
        <v>-48411.692957027699</v>
      </c>
      <c r="H39" s="14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-100,0%▼</v>
      </c>
      <c r="I39" s="59"/>
      <c r="J39" s="112"/>
      <c r="K39" s="112"/>
      <c r="L39" s="112"/>
      <c r="M39" s="112"/>
      <c r="N39" s="112"/>
      <c r="O39" s="112"/>
    </row>
    <row r="40" spans="1:15" ht="15" customHeight="1" x14ac:dyDescent="0.25">
      <c r="A40" s="141" t="s">
        <v>17</v>
      </c>
      <c r="B40" s="112" t="s">
        <v>9</v>
      </c>
      <c r="C40" s="78"/>
      <c r="D40" s="146"/>
      <c r="E40" s="146"/>
      <c r="F40" s="146">
        <v>104.61055</v>
      </c>
      <c r="G40" s="147">
        <f t="shared" si="2"/>
        <v>0</v>
      </c>
      <c r="H40" s="148" t="str">
        <f t="shared" si="3"/>
        <v/>
      </c>
      <c r="I40" s="63"/>
      <c r="J40" s="112"/>
      <c r="K40" s="112"/>
      <c r="L40" s="112"/>
      <c r="M40" s="112"/>
      <c r="N40" s="112"/>
      <c r="O40" s="112"/>
    </row>
    <row r="41" spans="1:15" ht="15" customHeight="1" x14ac:dyDescent="0.25">
      <c r="A41" s="141" t="s">
        <v>17</v>
      </c>
      <c r="B41" s="142" t="s">
        <v>10</v>
      </c>
      <c r="C41" s="94"/>
      <c r="D41" s="143"/>
      <c r="E41" s="143"/>
      <c r="F41" s="143"/>
      <c r="G41" s="144">
        <f t="shared" si="2"/>
        <v>0</v>
      </c>
      <c r="H41" s="145" t="str">
        <f t="shared" si="3"/>
        <v/>
      </c>
      <c r="I41" s="59"/>
      <c r="J41" s="112"/>
      <c r="K41" s="112"/>
      <c r="L41" s="112"/>
      <c r="M41" s="112"/>
      <c r="N41" s="112"/>
      <c r="O41" s="112"/>
    </row>
    <row r="42" spans="1:15" ht="15" customHeight="1" x14ac:dyDescent="0.25">
      <c r="A42" s="141" t="s">
        <v>17</v>
      </c>
      <c r="B42" s="112" t="s">
        <v>11</v>
      </c>
      <c r="C42" s="78"/>
      <c r="D42" s="146">
        <v>-12033.301980344901</v>
      </c>
      <c r="E42" s="146">
        <v>-11932.8436365489</v>
      </c>
      <c r="F42" s="146">
        <v>-13310.56179</v>
      </c>
      <c r="G42" s="147">
        <f t="shared" si="2"/>
        <v>12033.301980344901</v>
      </c>
      <c r="H42" s="148" t="str">
        <f t="shared" si="3"/>
        <v>-100,0%▼</v>
      </c>
      <c r="I42" s="63"/>
      <c r="J42" s="112"/>
      <c r="K42" s="112"/>
      <c r="L42" s="112"/>
      <c r="M42" s="112"/>
      <c r="N42" s="112"/>
      <c r="O42" s="112"/>
    </row>
    <row r="43" spans="1:15" ht="15" customHeight="1" x14ac:dyDescent="0.25">
      <c r="A43" s="141" t="s">
        <v>17</v>
      </c>
      <c r="B43" s="142" t="s">
        <v>12</v>
      </c>
      <c r="C43" s="94"/>
      <c r="D43" s="143">
        <v>-40.984466895743701</v>
      </c>
      <c r="E43" s="143"/>
      <c r="F43" s="143"/>
      <c r="G43" s="144">
        <f t="shared" si="2"/>
        <v>40.984466895743701</v>
      </c>
      <c r="H43" s="145" t="str">
        <f t="shared" si="3"/>
        <v>-100,0%▼</v>
      </c>
      <c r="I43" s="59"/>
      <c r="J43" s="112"/>
      <c r="K43" s="112"/>
      <c r="L43" s="112"/>
      <c r="M43" s="112"/>
      <c r="N43" s="112"/>
      <c r="O43" s="112"/>
    </row>
    <row r="44" spans="1:15" ht="15" customHeight="1" x14ac:dyDescent="0.25">
      <c r="A44" s="141" t="s">
        <v>17</v>
      </c>
      <c r="B44" s="112" t="s">
        <v>13</v>
      </c>
      <c r="C44" s="78"/>
      <c r="D44" s="146">
        <v>-123226.23218316599</v>
      </c>
      <c r="E44" s="146">
        <v>-119761.780248368</v>
      </c>
      <c r="F44" s="146">
        <v>-125974.00109999999</v>
      </c>
      <c r="G44" s="147">
        <f t="shared" si="2"/>
        <v>123226.23218316599</v>
      </c>
      <c r="H44" s="148" t="str">
        <f t="shared" si="3"/>
        <v>-100,0%▼</v>
      </c>
      <c r="I44" s="63"/>
      <c r="J44" s="112"/>
      <c r="K44" s="112"/>
      <c r="L44" s="112"/>
      <c r="M44" s="112"/>
      <c r="N44" s="112"/>
      <c r="O44" s="112"/>
    </row>
    <row r="45" spans="1:15" s="3" customFormat="1" ht="15" customHeight="1" x14ac:dyDescent="0.25">
      <c r="A45" s="135" t="s">
        <v>17</v>
      </c>
      <c r="B45" s="136" t="s">
        <v>14</v>
      </c>
      <c r="C45" s="137">
        <f>SUMIFS((C7:C44),(A7:A44),A45)</f>
        <v>0</v>
      </c>
      <c r="D45" s="137">
        <f>SUMIFS((D7:D44),(A7:A44),A45)</f>
        <v>56692.986945160053</v>
      </c>
      <c r="E45" s="137">
        <f>SUMIFS((E7:E44),(A7:A44),A45)</f>
        <v>50872.007112026986</v>
      </c>
      <c r="F45" s="137">
        <f>SUMIFS((F7:F44),(A7:A44),A45)</f>
        <v>49581.444700000022</v>
      </c>
      <c r="G45" s="138">
        <f t="shared" si="2"/>
        <v>-56692.986945160053</v>
      </c>
      <c r="H45" s="139" t="str">
        <f t="shared" si="3"/>
        <v>-100,0%▼</v>
      </c>
      <c r="I45" s="90"/>
      <c r="J45" s="114"/>
      <c r="K45" s="114"/>
      <c r="L45" s="114"/>
      <c r="M45" s="114"/>
      <c r="N45" s="114"/>
      <c r="O45" s="114"/>
    </row>
    <row r="46" spans="1:15" ht="15" customHeight="1" x14ac:dyDescent="0.25">
      <c r="A46" t="s">
        <v>18</v>
      </c>
      <c r="B46" s="8"/>
      <c r="C46" s="132"/>
      <c r="D46" s="60"/>
      <c r="E46" s="60"/>
      <c r="F46" s="60"/>
      <c r="G46" s="61">
        <f t="shared" si="2"/>
        <v>0</v>
      </c>
      <c r="H46" s="62" t="str">
        <f t="shared" si="3"/>
        <v/>
      </c>
    </row>
    <row r="47" spans="1:15" ht="15" customHeight="1" x14ac:dyDescent="0.25">
      <c r="A47" s="141" t="s">
        <v>18</v>
      </c>
      <c r="B47" s="142" t="s">
        <v>6</v>
      </c>
      <c r="C47" s="94"/>
      <c r="D47" s="143"/>
      <c r="E47" s="143"/>
      <c r="F47" s="143"/>
      <c r="G47" s="144">
        <f t="shared" si="2"/>
        <v>0</v>
      </c>
      <c r="H47" s="145" t="str">
        <f t="shared" si="3"/>
        <v/>
      </c>
      <c r="I47" s="59"/>
      <c r="J47" s="112"/>
      <c r="K47" s="112"/>
      <c r="L47" s="112"/>
      <c r="M47" s="112"/>
      <c r="N47" s="112"/>
      <c r="O47" s="112"/>
    </row>
    <row r="48" spans="1:15" ht="15" customHeight="1" x14ac:dyDescent="0.25">
      <c r="A48" s="141" t="s">
        <v>18</v>
      </c>
      <c r="B48" s="112" t="s">
        <v>7</v>
      </c>
      <c r="C48" s="78"/>
      <c r="D48" s="146"/>
      <c r="E48" s="146"/>
      <c r="F48" s="146"/>
      <c r="G48" s="147">
        <f t="shared" si="2"/>
        <v>0</v>
      </c>
      <c r="H48" s="148" t="str">
        <f t="shared" si="3"/>
        <v/>
      </c>
      <c r="I48" s="63"/>
      <c r="J48" s="112"/>
      <c r="K48" s="112"/>
      <c r="L48" s="112"/>
      <c r="M48" s="112"/>
      <c r="N48" s="112"/>
      <c r="O48" s="112"/>
    </row>
    <row r="49" spans="1:15" ht="15" customHeight="1" x14ac:dyDescent="0.25">
      <c r="A49" s="141" t="s">
        <v>18</v>
      </c>
      <c r="B49" s="142" t="s">
        <v>8</v>
      </c>
      <c r="C49" s="94"/>
      <c r="D49" s="143"/>
      <c r="E49" s="143"/>
      <c r="F49" s="143"/>
      <c r="G49" s="144">
        <f t="shared" si="2"/>
        <v>0</v>
      </c>
      <c r="H49" s="145" t="str">
        <f t="shared" si="3"/>
        <v/>
      </c>
      <c r="I49" s="59"/>
      <c r="J49" s="112"/>
      <c r="K49" s="112"/>
      <c r="L49" s="112"/>
      <c r="M49" s="112"/>
      <c r="N49" s="112"/>
      <c r="O49" s="112"/>
    </row>
    <row r="50" spans="1:15" ht="15" customHeight="1" x14ac:dyDescent="0.25">
      <c r="A50" s="141" t="s">
        <v>18</v>
      </c>
      <c r="B50" s="112" t="s">
        <v>9</v>
      </c>
      <c r="C50" s="78"/>
      <c r="D50" s="146"/>
      <c r="E50" s="146"/>
      <c r="F50" s="146"/>
      <c r="G50" s="147">
        <f t="shared" si="2"/>
        <v>0</v>
      </c>
      <c r="H50" s="148" t="str">
        <f t="shared" si="3"/>
        <v/>
      </c>
      <c r="I50" s="63"/>
      <c r="J50" s="112"/>
      <c r="K50" s="112"/>
      <c r="L50" s="112"/>
      <c r="M50" s="112"/>
      <c r="N50" s="112"/>
      <c r="O50" s="112"/>
    </row>
    <row r="51" spans="1:15" ht="15" customHeight="1" x14ac:dyDescent="0.25">
      <c r="A51" s="141" t="s">
        <v>18</v>
      </c>
      <c r="B51" s="142" t="s">
        <v>10</v>
      </c>
      <c r="C51" s="94"/>
      <c r="D51" s="143"/>
      <c r="E51" s="143"/>
      <c r="F51" s="143"/>
      <c r="G51" s="144">
        <f t="shared" si="2"/>
        <v>0</v>
      </c>
      <c r="H51" s="145" t="str">
        <f t="shared" si="3"/>
        <v/>
      </c>
      <c r="I51" s="59"/>
      <c r="J51" s="112"/>
      <c r="K51" s="112"/>
      <c r="L51" s="112"/>
      <c r="M51" s="112"/>
      <c r="N51" s="112"/>
      <c r="O51" s="112"/>
    </row>
    <row r="52" spans="1:15" ht="15" customHeight="1" x14ac:dyDescent="0.25">
      <c r="A52" s="141" t="s">
        <v>18</v>
      </c>
      <c r="B52" s="112" t="s">
        <v>11</v>
      </c>
      <c r="C52" s="78"/>
      <c r="D52" s="146"/>
      <c r="E52" s="146"/>
      <c r="F52" s="146"/>
      <c r="G52" s="147">
        <f t="shared" si="2"/>
        <v>0</v>
      </c>
      <c r="H52" s="148" t="str">
        <f t="shared" si="3"/>
        <v/>
      </c>
      <c r="I52" s="63"/>
      <c r="J52" s="112"/>
      <c r="K52" s="112"/>
      <c r="L52" s="112"/>
      <c r="M52" s="112"/>
      <c r="N52" s="112"/>
      <c r="O52" s="112"/>
    </row>
    <row r="53" spans="1:15" ht="15" customHeight="1" x14ac:dyDescent="0.25">
      <c r="A53" s="141" t="s">
        <v>18</v>
      </c>
      <c r="B53" s="142" t="s">
        <v>12</v>
      </c>
      <c r="C53" s="94"/>
      <c r="D53" s="143"/>
      <c r="E53" s="143"/>
      <c r="F53" s="143"/>
      <c r="G53" s="144">
        <f t="shared" si="2"/>
        <v>0</v>
      </c>
      <c r="H53" s="145" t="str">
        <f t="shared" si="3"/>
        <v/>
      </c>
      <c r="I53" s="59"/>
      <c r="J53" s="112"/>
      <c r="K53" s="112"/>
      <c r="L53" s="112"/>
      <c r="M53" s="112"/>
      <c r="N53" s="112"/>
      <c r="O53" s="112"/>
    </row>
    <row r="54" spans="1:15" ht="15" customHeight="1" x14ac:dyDescent="0.25">
      <c r="A54" s="141" t="s">
        <v>18</v>
      </c>
      <c r="B54" s="112" t="s">
        <v>13</v>
      </c>
      <c r="C54" s="78"/>
      <c r="D54" s="146"/>
      <c r="E54" s="146"/>
      <c r="F54" s="146"/>
      <c r="G54" s="147">
        <f t="shared" si="2"/>
        <v>0</v>
      </c>
      <c r="H54" s="148" t="str">
        <f t="shared" si="3"/>
        <v/>
      </c>
      <c r="I54" s="63"/>
      <c r="J54" s="112"/>
      <c r="K54" s="112"/>
      <c r="L54" s="112"/>
      <c r="M54" s="112"/>
      <c r="N54" s="112"/>
      <c r="O54" s="112"/>
    </row>
    <row r="55" spans="1:15" s="3" customFormat="1" ht="15" customHeight="1" x14ac:dyDescent="0.25">
      <c r="A55" s="135" t="s">
        <v>18</v>
      </c>
      <c r="B55" s="136" t="s">
        <v>14</v>
      </c>
      <c r="C55" s="137">
        <f>SUMIFS((C7:C54),(A7:A54),A55)</f>
        <v>0</v>
      </c>
      <c r="D55" s="137">
        <f>SUMIFS((D7:D54),(A7:A54),A55)</f>
        <v>0</v>
      </c>
      <c r="E55" s="137">
        <f>SUMIFS((E7:E54),(A7:A54),A55)</f>
        <v>0</v>
      </c>
      <c r="F55" s="137">
        <f>SUMIFS((F7:F54),(A7:A54),A55)</f>
        <v>0</v>
      </c>
      <c r="G55" s="138">
        <f t="shared" si="2"/>
        <v>0</v>
      </c>
      <c r="H55" s="139" t="str">
        <f t="shared" si="3"/>
        <v/>
      </c>
      <c r="I55" s="90"/>
      <c r="J55" s="114"/>
      <c r="K55" s="114"/>
      <c r="L55" s="114"/>
      <c r="M55" s="114"/>
      <c r="N55" s="114"/>
      <c r="O55" s="114"/>
    </row>
    <row r="56" spans="1:15" ht="15" customHeight="1" x14ac:dyDescent="0.25">
      <c r="A56" t="s">
        <v>19</v>
      </c>
      <c r="B56" s="8"/>
      <c r="C56" s="132"/>
      <c r="D56" s="60"/>
      <c r="E56" s="60"/>
      <c r="F56" s="60"/>
      <c r="G56" s="61">
        <f t="shared" si="2"/>
        <v>0</v>
      </c>
      <c r="H56" s="62" t="str">
        <f t="shared" si="3"/>
        <v/>
      </c>
    </row>
    <row r="57" spans="1:15" ht="15" customHeight="1" x14ac:dyDescent="0.25">
      <c r="A57" s="141" t="s">
        <v>19</v>
      </c>
      <c r="B57" s="142" t="s">
        <v>6</v>
      </c>
      <c r="C57" s="94"/>
      <c r="D57" s="143"/>
      <c r="E57" s="143"/>
      <c r="F57" s="143"/>
      <c r="G57" s="144">
        <f t="shared" si="2"/>
        <v>0</v>
      </c>
      <c r="H57" s="145" t="str">
        <f t="shared" si="3"/>
        <v/>
      </c>
      <c r="I57" s="59"/>
      <c r="J57" s="112"/>
      <c r="K57" s="112"/>
      <c r="L57" s="112"/>
      <c r="M57" s="112"/>
      <c r="N57" s="112"/>
      <c r="O57" s="112"/>
    </row>
    <row r="58" spans="1:15" ht="15" customHeight="1" x14ac:dyDescent="0.25">
      <c r="A58" s="141" t="s">
        <v>19</v>
      </c>
      <c r="B58" s="112" t="s">
        <v>7</v>
      </c>
      <c r="C58" s="78"/>
      <c r="D58" s="146"/>
      <c r="E58" s="146"/>
      <c r="F58" s="146"/>
      <c r="G58" s="147">
        <f t="shared" si="2"/>
        <v>0</v>
      </c>
      <c r="H58" s="148" t="str">
        <f t="shared" si="3"/>
        <v/>
      </c>
      <c r="I58" s="63"/>
      <c r="J58" s="112"/>
      <c r="K58" s="112"/>
      <c r="L58" s="112"/>
      <c r="M58" s="112"/>
      <c r="N58" s="112"/>
      <c r="O58" s="112"/>
    </row>
    <row r="59" spans="1:15" ht="15" customHeight="1" x14ac:dyDescent="0.25">
      <c r="A59" s="141" t="s">
        <v>19</v>
      </c>
      <c r="B59" s="142" t="s">
        <v>8</v>
      </c>
      <c r="C59" s="94"/>
      <c r="D59" s="143"/>
      <c r="E59" s="143"/>
      <c r="F59" s="143"/>
      <c r="G59" s="144">
        <f t="shared" si="2"/>
        <v>0</v>
      </c>
      <c r="H59" s="145" t="str">
        <f t="shared" si="3"/>
        <v/>
      </c>
      <c r="I59" s="59"/>
      <c r="J59" s="112"/>
      <c r="K59" s="112"/>
      <c r="L59" s="112"/>
      <c r="M59" s="112"/>
      <c r="N59" s="112"/>
      <c r="O59" s="112"/>
    </row>
    <row r="60" spans="1:15" ht="15" customHeight="1" x14ac:dyDescent="0.25">
      <c r="A60" s="141" t="s">
        <v>19</v>
      </c>
      <c r="B60" s="112" t="s">
        <v>9</v>
      </c>
      <c r="C60" s="78"/>
      <c r="D60" s="146"/>
      <c r="E60" s="146"/>
      <c r="F60" s="146"/>
      <c r="G60" s="147">
        <f t="shared" si="2"/>
        <v>0</v>
      </c>
      <c r="H60" s="148" t="str">
        <f t="shared" si="3"/>
        <v/>
      </c>
      <c r="I60" s="63"/>
      <c r="J60" s="112"/>
      <c r="K60" s="112"/>
      <c r="L60" s="112"/>
      <c r="M60" s="112"/>
      <c r="N60" s="112"/>
      <c r="O60" s="112"/>
    </row>
    <row r="61" spans="1:15" ht="15" customHeight="1" x14ac:dyDescent="0.25">
      <c r="A61" s="141" t="s">
        <v>19</v>
      </c>
      <c r="B61" s="142" t="s">
        <v>10</v>
      </c>
      <c r="C61" s="94"/>
      <c r="D61" s="143"/>
      <c r="E61" s="143"/>
      <c r="F61" s="143"/>
      <c r="G61" s="144">
        <f t="shared" si="2"/>
        <v>0</v>
      </c>
      <c r="H61" s="145" t="str">
        <f t="shared" si="3"/>
        <v/>
      </c>
      <c r="I61" s="59"/>
      <c r="J61" s="112"/>
      <c r="K61" s="112"/>
      <c r="L61" s="112"/>
      <c r="M61" s="112"/>
      <c r="N61" s="112"/>
      <c r="O61" s="112"/>
    </row>
    <row r="62" spans="1:15" ht="15" customHeight="1" x14ac:dyDescent="0.25">
      <c r="A62" s="141" t="s">
        <v>19</v>
      </c>
      <c r="B62" s="112" t="s">
        <v>11</v>
      </c>
      <c r="C62" s="78"/>
      <c r="D62" s="146"/>
      <c r="E62" s="146"/>
      <c r="F62" s="146"/>
      <c r="G62" s="147">
        <f t="shared" si="2"/>
        <v>0</v>
      </c>
      <c r="H62" s="148" t="str">
        <f t="shared" si="3"/>
        <v/>
      </c>
      <c r="I62" s="63"/>
      <c r="J62" s="112"/>
      <c r="K62" s="112"/>
      <c r="L62" s="112"/>
      <c r="M62" s="112"/>
      <c r="N62" s="112"/>
      <c r="O62" s="112"/>
    </row>
    <row r="63" spans="1:15" ht="15" customHeight="1" x14ac:dyDescent="0.25">
      <c r="A63" s="141" t="s">
        <v>19</v>
      </c>
      <c r="B63" s="142" t="s">
        <v>12</v>
      </c>
      <c r="C63" s="94"/>
      <c r="D63" s="143"/>
      <c r="E63" s="143"/>
      <c r="F63" s="143"/>
      <c r="G63" s="144">
        <f t="shared" si="2"/>
        <v>0</v>
      </c>
      <c r="H63" s="145" t="str">
        <f t="shared" si="3"/>
        <v/>
      </c>
      <c r="I63" s="59"/>
      <c r="J63" s="112"/>
      <c r="K63" s="112"/>
      <c r="L63" s="112"/>
      <c r="M63" s="112"/>
      <c r="N63" s="112"/>
      <c r="O63" s="112"/>
    </row>
    <row r="64" spans="1:15" ht="15" customHeight="1" x14ac:dyDescent="0.25">
      <c r="A64" s="141" t="s">
        <v>19</v>
      </c>
      <c r="B64" s="112" t="s">
        <v>13</v>
      </c>
      <c r="C64" s="78"/>
      <c r="D64" s="146"/>
      <c r="E64" s="146"/>
      <c r="F64" s="146"/>
      <c r="G64" s="147">
        <f t="shared" si="2"/>
        <v>0</v>
      </c>
      <c r="H64" s="148" t="str">
        <f t="shared" si="3"/>
        <v/>
      </c>
      <c r="I64" s="63"/>
      <c r="J64" s="112"/>
      <c r="K64" s="112"/>
      <c r="L64" s="112"/>
      <c r="M64" s="112"/>
      <c r="N64" s="112"/>
      <c r="O64" s="112"/>
    </row>
    <row r="65" spans="1:15" s="3" customFormat="1" ht="15" customHeight="1" x14ac:dyDescent="0.25">
      <c r="A65" s="135" t="s">
        <v>19</v>
      </c>
      <c r="B65" s="136" t="s">
        <v>14</v>
      </c>
      <c r="C65" s="137">
        <f>SUMIFS((C7:C64),(A7:A64),A65)</f>
        <v>0</v>
      </c>
      <c r="D65" s="137">
        <f>SUMIFS((D7:D64),(A7:A64),A65)</f>
        <v>0</v>
      </c>
      <c r="E65" s="137">
        <f>SUMIFS((E7:E64),(A7:A64),A65)</f>
        <v>0</v>
      </c>
      <c r="F65" s="137">
        <f>SUMIFS((F7:F64),(A7:A64),A65)</f>
        <v>0</v>
      </c>
      <c r="G65" s="138">
        <f t="shared" si="2"/>
        <v>0</v>
      </c>
      <c r="H65" s="139" t="str">
        <f t="shared" si="3"/>
        <v/>
      </c>
      <c r="I65" s="90"/>
      <c r="J65" s="114"/>
      <c r="K65" s="114"/>
      <c r="L65" s="114"/>
      <c r="M65" s="114"/>
      <c r="N65" s="114"/>
      <c r="O65" s="114"/>
    </row>
    <row r="66" spans="1:15" ht="15" customHeight="1" x14ac:dyDescent="0.25">
      <c r="A66" t="s">
        <v>20</v>
      </c>
      <c r="B66" s="8"/>
      <c r="C66" s="132"/>
      <c r="D66" s="60"/>
      <c r="E66" s="60"/>
      <c r="F66" s="60"/>
      <c r="G66" s="61">
        <f t="shared" si="2"/>
        <v>0</v>
      </c>
      <c r="H66" s="62" t="str">
        <f t="shared" si="3"/>
        <v/>
      </c>
    </row>
    <row r="67" spans="1:15" ht="15" customHeight="1" x14ac:dyDescent="0.25">
      <c r="A67" s="141" t="s">
        <v>20</v>
      </c>
      <c r="B67" s="142" t="s">
        <v>6</v>
      </c>
      <c r="C67" s="94"/>
      <c r="D67" s="143"/>
      <c r="E67" s="143"/>
      <c r="F67" s="143"/>
      <c r="G67" s="144">
        <f t="shared" si="2"/>
        <v>0</v>
      </c>
      <c r="H67" s="145" t="str">
        <f t="shared" si="3"/>
        <v/>
      </c>
      <c r="I67" s="59"/>
      <c r="J67" s="112"/>
      <c r="K67" s="112"/>
      <c r="L67" s="112"/>
      <c r="M67" s="112"/>
      <c r="N67" s="112"/>
      <c r="O67" s="112"/>
    </row>
    <row r="68" spans="1:15" ht="15" customHeight="1" x14ac:dyDescent="0.25">
      <c r="A68" s="141" t="s">
        <v>20</v>
      </c>
      <c r="B68" s="112" t="s">
        <v>7</v>
      </c>
      <c r="C68" s="78"/>
      <c r="D68" s="146"/>
      <c r="E68" s="146"/>
      <c r="F68" s="146"/>
      <c r="G68" s="147">
        <f t="shared" si="2"/>
        <v>0</v>
      </c>
      <c r="H68" s="148" t="str">
        <f t="shared" si="3"/>
        <v/>
      </c>
      <c r="I68" s="63"/>
      <c r="J68" s="112"/>
      <c r="K68" s="112"/>
      <c r="L68" s="112"/>
      <c r="M68" s="112"/>
      <c r="N68" s="112"/>
      <c r="O68" s="112"/>
    </row>
    <row r="69" spans="1:15" ht="15" customHeight="1" x14ac:dyDescent="0.25">
      <c r="A69" s="141" t="s">
        <v>20</v>
      </c>
      <c r="B69" s="142" t="s">
        <v>8</v>
      </c>
      <c r="C69" s="94"/>
      <c r="D69" s="143"/>
      <c r="E69" s="143"/>
      <c r="F69" s="143"/>
      <c r="G69" s="144">
        <f t="shared" si="2"/>
        <v>0</v>
      </c>
      <c r="H69" s="145" t="str">
        <f t="shared" si="3"/>
        <v/>
      </c>
      <c r="I69" s="59"/>
      <c r="J69" s="112"/>
      <c r="K69" s="112"/>
      <c r="L69" s="112"/>
      <c r="M69" s="112"/>
      <c r="N69" s="112"/>
      <c r="O69" s="112"/>
    </row>
    <row r="70" spans="1:15" ht="15" customHeight="1" x14ac:dyDescent="0.25">
      <c r="A70" s="141" t="s">
        <v>20</v>
      </c>
      <c r="B70" s="112" t="s">
        <v>9</v>
      </c>
      <c r="C70" s="78"/>
      <c r="D70" s="146"/>
      <c r="E70" s="146"/>
      <c r="F70" s="146"/>
      <c r="G70" s="147">
        <f t="shared" si="2"/>
        <v>0</v>
      </c>
      <c r="H70" s="148" t="str">
        <f t="shared" si="3"/>
        <v/>
      </c>
      <c r="I70" s="63"/>
      <c r="J70" s="112"/>
      <c r="K70" s="112"/>
      <c r="L70" s="112"/>
      <c r="M70" s="112"/>
      <c r="N70" s="112"/>
      <c r="O70" s="112"/>
    </row>
    <row r="71" spans="1:15" ht="15" customHeight="1" x14ac:dyDescent="0.25">
      <c r="A71" s="141" t="s">
        <v>20</v>
      </c>
      <c r="B71" s="142" t="s">
        <v>10</v>
      </c>
      <c r="C71" s="94"/>
      <c r="D71" s="143"/>
      <c r="E71" s="143"/>
      <c r="F71" s="143"/>
      <c r="G71" s="144">
        <f t="shared" ref="G71:G95" si="4">IF(ISERROR(C71- D71)=TRUE,"",C71 - D71)</f>
        <v>0</v>
      </c>
      <c r="H71" s="145" t="str">
        <f t="shared" ref="H71:H9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59"/>
      <c r="J71" s="112"/>
      <c r="K71" s="112"/>
      <c r="L71" s="112"/>
      <c r="M71" s="112"/>
      <c r="N71" s="112"/>
      <c r="O71" s="112"/>
    </row>
    <row r="72" spans="1:15" ht="15" customHeight="1" x14ac:dyDescent="0.25">
      <c r="A72" s="141" t="s">
        <v>20</v>
      </c>
      <c r="B72" s="112" t="s">
        <v>11</v>
      </c>
      <c r="C72" s="78"/>
      <c r="D72" s="146"/>
      <c r="E72" s="146"/>
      <c r="F72" s="146"/>
      <c r="G72" s="147">
        <f t="shared" si="4"/>
        <v>0</v>
      </c>
      <c r="H72" s="148" t="str">
        <f t="shared" si="5"/>
        <v/>
      </c>
      <c r="I72" s="63"/>
      <c r="J72" s="112"/>
      <c r="K72" s="112"/>
      <c r="L72" s="112"/>
      <c r="M72" s="112"/>
      <c r="N72" s="112"/>
      <c r="O72" s="112"/>
    </row>
    <row r="73" spans="1:15" ht="15" customHeight="1" x14ac:dyDescent="0.25">
      <c r="A73" s="141" t="s">
        <v>20</v>
      </c>
      <c r="B73" s="142" t="s">
        <v>12</v>
      </c>
      <c r="C73" s="94"/>
      <c r="D73" s="143"/>
      <c r="E73" s="143"/>
      <c r="F73" s="143"/>
      <c r="G73" s="144">
        <f t="shared" si="4"/>
        <v>0</v>
      </c>
      <c r="H73" s="145" t="str">
        <f t="shared" si="5"/>
        <v/>
      </c>
      <c r="I73" s="59"/>
      <c r="J73" s="112"/>
      <c r="K73" s="112"/>
      <c r="L73" s="112"/>
      <c r="M73" s="112"/>
      <c r="N73" s="112"/>
      <c r="O73" s="112"/>
    </row>
    <row r="74" spans="1:15" ht="15" customHeight="1" x14ac:dyDescent="0.25">
      <c r="A74" s="141" t="s">
        <v>20</v>
      </c>
      <c r="B74" s="112" t="s">
        <v>13</v>
      </c>
      <c r="C74" s="78"/>
      <c r="D74" s="146"/>
      <c r="E74" s="146"/>
      <c r="F74" s="146"/>
      <c r="G74" s="147">
        <f t="shared" si="4"/>
        <v>0</v>
      </c>
      <c r="H74" s="148" t="str">
        <f t="shared" si="5"/>
        <v/>
      </c>
      <c r="I74" s="63"/>
      <c r="J74" s="112"/>
      <c r="K74" s="112"/>
      <c r="L74" s="112"/>
      <c r="M74" s="112"/>
      <c r="N74" s="112"/>
      <c r="O74" s="112"/>
    </row>
    <row r="75" spans="1:15" s="3" customFormat="1" ht="15" customHeight="1" x14ac:dyDescent="0.25">
      <c r="A75" s="135" t="s">
        <v>20</v>
      </c>
      <c r="B75" s="136" t="s">
        <v>14</v>
      </c>
      <c r="C75" s="137">
        <f>SUMIFS((C7:C74),(A7:A74),A75)</f>
        <v>0</v>
      </c>
      <c r="D75" s="137">
        <f>SUMIFS((D7:D74),(A7:A74),A75)</f>
        <v>0</v>
      </c>
      <c r="E75" s="137">
        <f>SUMIFS((E7:E74),(A7:A74),A75)</f>
        <v>0</v>
      </c>
      <c r="F75" s="137">
        <f>SUMIFS((F7:F74),(A7:A74),A75)</f>
        <v>0</v>
      </c>
      <c r="G75" s="138">
        <f t="shared" si="4"/>
        <v>0</v>
      </c>
      <c r="H75" s="139" t="str">
        <f t="shared" si="5"/>
        <v/>
      </c>
      <c r="I75" s="59"/>
      <c r="J75" s="114"/>
      <c r="K75" s="114"/>
      <c r="L75" s="114"/>
      <c r="M75" s="114"/>
      <c r="N75" s="114"/>
      <c r="O75" s="114"/>
    </row>
    <row r="76" spans="1:15" s="3" customFormat="1" ht="15" customHeight="1" x14ac:dyDescent="0.25">
      <c r="A76" t="s">
        <v>21</v>
      </c>
      <c r="B76" s="8"/>
      <c r="C76" s="132"/>
      <c r="D76" s="60"/>
      <c r="E76" s="60"/>
      <c r="F76" s="60"/>
      <c r="G76" s="61">
        <f t="shared" si="4"/>
        <v>0</v>
      </c>
      <c r="H76" s="62" t="str">
        <f t="shared" si="5"/>
        <v/>
      </c>
      <c r="I76" s="63"/>
      <c r="J76" s="8"/>
      <c r="K76" s="8"/>
      <c r="L76" s="8"/>
      <c r="M76" s="8"/>
      <c r="N76" s="8"/>
      <c r="O76" s="8"/>
    </row>
    <row r="77" spans="1:15" s="3" customFormat="1" ht="15" customHeight="1" x14ac:dyDescent="0.25">
      <c r="A77" s="149" t="s">
        <v>21</v>
      </c>
      <c r="B77" s="142" t="s">
        <v>6</v>
      </c>
      <c r="C77" s="94"/>
      <c r="D77" s="143"/>
      <c r="E77" s="143"/>
      <c r="F77" s="143"/>
      <c r="G77" s="144">
        <f t="shared" si="4"/>
        <v>0</v>
      </c>
      <c r="H77" s="145" t="str">
        <f t="shared" si="5"/>
        <v/>
      </c>
      <c r="I77" s="59"/>
      <c r="J77" s="114"/>
      <c r="K77" s="114"/>
      <c r="L77" s="114"/>
      <c r="M77" s="114"/>
      <c r="N77" s="114"/>
      <c r="O77" s="114"/>
    </row>
    <row r="78" spans="1:15" s="3" customFormat="1" ht="15" customHeight="1" x14ac:dyDescent="0.25">
      <c r="A78" s="149" t="s">
        <v>21</v>
      </c>
      <c r="B78" s="112" t="s">
        <v>7</v>
      </c>
      <c r="C78" s="78"/>
      <c r="D78" s="146"/>
      <c r="E78" s="146"/>
      <c r="F78" s="146"/>
      <c r="G78" s="147">
        <f t="shared" si="4"/>
        <v>0</v>
      </c>
      <c r="H78" s="148" t="str">
        <f t="shared" si="5"/>
        <v/>
      </c>
      <c r="I78" s="63"/>
      <c r="J78" s="114"/>
      <c r="K78" s="114"/>
      <c r="L78" s="114"/>
      <c r="M78" s="114"/>
      <c r="N78" s="114"/>
      <c r="O78" s="114"/>
    </row>
    <row r="79" spans="1:15" s="3" customFormat="1" ht="15" customHeight="1" x14ac:dyDescent="0.25">
      <c r="A79" s="149" t="s">
        <v>21</v>
      </c>
      <c r="B79" s="142" t="s">
        <v>8</v>
      </c>
      <c r="C79" s="94"/>
      <c r="D79" s="143"/>
      <c r="E79" s="143"/>
      <c r="F79" s="143"/>
      <c r="G79" s="144">
        <f t="shared" si="4"/>
        <v>0</v>
      </c>
      <c r="H79" s="145" t="str">
        <f t="shared" si="5"/>
        <v/>
      </c>
      <c r="I79" s="59"/>
      <c r="J79" s="114"/>
      <c r="K79" s="114"/>
      <c r="L79" s="114"/>
      <c r="M79" s="114"/>
      <c r="N79" s="114"/>
      <c r="O79" s="114"/>
    </row>
    <row r="80" spans="1:15" s="3" customFormat="1" ht="15" customHeight="1" x14ac:dyDescent="0.25">
      <c r="A80" s="149" t="s">
        <v>21</v>
      </c>
      <c r="B80" s="112" t="s">
        <v>9</v>
      </c>
      <c r="C80" s="78"/>
      <c r="D80" s="146"/>
      <c r="E80" s="146"/>
      <c r="F80" s="146"/>
      <c r="G80" s="147">
        <f t="shared" si="4"/>
        <v>0</v>
      </c>
      <c r="H80" s="148" t="str">
        <f t="shared" si="5"/>
        <v/>
      </c>
      <c r="I80" s="63"/>
      <c r="J80" s="114"/>
      <c r="K80" s="114"/>
      <c r="L80" s="114"/>
      <c r="M80" s="114"/>
      <c r="N80" s="114"/>
      <c r="O80" s="114"/>
    </row>
    <row r="81" spans="1:15" s="3" customFormat="1" ht="15" customHeight="1" x14ac:dyDescent="0.25">
      <c r="A81" s="149" t="s">
        <v>21</v>
      </c>
      <c r="B81" s="142" t="s">
        <v>10</v>
      </c>
      <c r="C81" s="94"/>
      <c r="D81" s="143"/>
      <c r="E81" s="143"/>
      <c r="F81" s="143"/>
      <c r="G81" s="144">
        <f t="shared" si="4"/>
        <v>0</v>
      </c>
      <c r="H81" s="145" t="str">
        <f t="shared" si="5"/>
        <v/>
      </c>
      <c r="I81" s="59"/>
      <c r="J81" s="114"/>
      <c r="K81" s="114"/>
      <c r="L81" s="114"/>
      <c r="M81" s="114"/>
      <c r="N81" s="114"/>
      <c r="O81" s="114"/>
    </row>
    <row r="82" spans="1:15" s="3" customFormat="1" ht="15" customHeight="1" x14ac:dyDescent="0.25">
      <c r="A82" s="149" t="s">
        <v>21</v>
      </c>
      <c r="B82" s="112" t="s">
        <v>11</v>
      </c>
      <c r="C82" s="78"/>
      <c r="D82" s="146"/>
      <c r="E82" s="146"/>
      <c r="F82" s="146"/>
      <c r="G82" s="147">
        <f t="shared" si="4"/>
        <v>0</v>
      </c>
      <c r="H82" s="148" t="str">
        <f t="shared" si="5"/>
        <v/>
      </c>
      <c r="I82" s="63"/>
      <c r="J82" s="114"/>
      <c r="K82" s="114"/>
      <c r="L82" s="114"/>
      <c r="M82" s="114"/>
      <c r="N82" s="114"/>
      <c r="O82" s="114"/>
    </row>
    <row r="83" spans="1:15" s="3" customFormat="1" ht="15" customHeight="1" x14ac:dyDescent="0.25">
      <c r="A83" s="149" t="s">
        <v>21</v>
      </c>
      <c r="B83" s="142" t="s">
        <v>12</v>
      </c>
      <c r="C83" s="94"/>
      <c r="D83" s="143"/>
      <c r="E83" s="143"/>
      <c r="F83" s="143"/>
      <c r="G83" s="144">
        <f t="shared" si="4"/>
        <v>0</v>
      </c>
      <c r="H83" s="145" t="str">
        <f t="shared" si="5"/>
        <v/>
      </c>
      <c r="I83" s="59"/>
      <c r="J83" s="114"/>
      <c r="K83" s="114"/>
      <c r="L83" s="114"/>
      <c r="M83" s="114"/>
      <c r="N83" s="114"/>
      <c r="O83" s="114"/>
    </row>
    <row r="84" spans="1:15" s="3" customFormat="1" ht="15" customHeight="1" x14ac:dyDescent="0.25">
      <c r="A84" s="149" t="s">
        <v>21</v>
      </c>
      <c r="B84" s="112" t="s">
        <v>13</v>
      </c>
      <c r="C84" s="78"/>
      <c r="D84" s="146"/>
      <c r="E84" s="146"/>
      <c r="F84" s="146"/>
      <c r="G84" s="147">
        <f t="shared" si="4"/>
        <v>0</v>
      </c>
      <c r="H84" s="148" t="str">
        <f t="shared" si="5"/>
        <v/>
      </c>
      <c r="I84" s="63"/>
      <c r="J84" s="114"/>
      <c r="K84" s="114"/>
      <c r="L84" s="114"/>
      <c r="M84" s="114"/>
      <c r="N84" s="114"/>
      <c r="O84" s="114"/>
    </row>
    <row r="85" spans="1:15" s="3" customFormat="1" ht="15" customHeight="1" x14ac:dyDescent="0.25">
      <c r="A85" s="149" t="s">
        <v>21</v>
      </c>
      <c r="B85" s="136" t="s">
        <v>14</v>
      </c>
      <c r="C85" s="137">
        <f>SUMIFS((C7:C84),(A7:A84),A85)</f>
        <v>0</v>
      </c>
      <c r="D85" s="137">
        <f>SUMIFS((D7:D84),(A7:A84),A85)</f>
        <v>0</v>
      </c>
      <c r="E85" s="137">
        <f>SUMIFS((E7:E84),(A7:A84),A85)</f>
        <v>0</v>
      </c>
      <c r="F85" s="137">
        <f>SUMIFS((F7:F84),(A7:A84),A85)</f>
        <v>0</v>
      </c>
      <c r="G85" s="138">
        <f t="shared" si="4"/>
        <v>0</v>
      </c>
      <c r="H85" s="139" t="str">
        <f t="shared" si="5"/>
        <v/>
      </c>
      <c r="I85" s="59"/>
      <c r="J85" s="114"/>
      <c r="K85" s="114"/>
      <c r="L85" s="114"/>
      <c r="M85" s="114"/>
      <c r="N85" s="114"/>
      <c r="O85" s="114"/>
    </row>
    <row r="86" spans="1:15" ht="15" customHeight="1" x14ac:dyDescent="0.25">
      <c r="A86" t="s">
        <v>22</v>
      </c>
      <c r="B86" s="8"/>
      <c r="C86" s="132"/>
      <c r="D86" s="60"/>
      <c r="E86" s="60"/>
      <c r="F86" s="60"/>
      <c r="G86" s="61">
        <f t="shared" si="4"/>
        <v>0</v>
      </c>
      <c r="H86" s="62" t="str">
        <f t="shared" si="5"/>
        <v/>
      </c>
    </row>
    <row r="87" spans="1:15" ht="15" customHeight="1" x14ac:dyDescent="0.25">
      <c r="A87" s="141" t="s">
        <v>22</v>
      </c>
      <c r="B87" s="142" t="s">
        <v>6</v>
      </c>
      <c r="C87" s="94">
        <v>756651.87783091399</v>
      </c>
      <c r="D87" s="143">
        <v>594052.59063084901</v>
      </c>
      <c r="E87" s="143">
        <v>688666.53289978195</v>
      </c>
      <c r="F87" s="143">
        <v>871511.53555999999</v>
      </c>
      <c r="G87" s="144">
        <f t="shared" si="4"/>
        <v>162599.28720006498</v>
      </c>
      <c r="H87" s="145" t="str">
        <f t="shared" si="5"/>
        <v>27,4%▲</v>
      </c>
      <c r="I87" s="59" t="s">
        <v>142</v>
      </c>
      <c r="J87" s="112"/>
      <c r="K87" s="112"/>
      <c r="L87" s="112"/>
      <c r="M87" s="112"/>
      <c r="N87" s="112"/>
      <c r="O87" s="112"/>
    </row>
    <row r="88" spans="1:15" ht="15" customHeight="1" x14ac:dyDescent="0.25">
      <c r="A88" s="141" t="s">
        <v>22</v>
      </c>
      <c r="B88" s="112" t="s">
        <v>7</v>
      </c>
      <c r="C88" s="78">
        <v>130785.694809261</v>
      </c>
      <c r="D88" s="146">
        <v>118603.950977998</v>
      </c>
      <c r="E88" s="146">
        <v>174907.98609063</v>
      </c>
      <c r="F88" s="146">
        <v>308125.35106000002</v>
      </c>
      <c r="G88" s="147">
        <f t="shared" si="4"/>
        <v>12181.743831262997</v>
      </c>
      <c r="H88" s="148" t="str">
        <f t="shared" si="5"/>
        <v>10,3%▲</v>
      </c>
      <c r="I88" s="63" t="s">
        <v>142</v>
      </c>
      <c r="J88" s="112"/>
      <c r="K88" s="112"/>
      <c r="L88" s="112"/>
      <c r="M88" s="112"/>
      <c r="N88" s="112"/>
      <c r="O88" s="112"/>
    </row>
    <row r="89" spans="1:15" ht="15" customHeight="1" x14ac:dyDescent="0.25">
      <c r="A89" s="141" t="s">
        <v>22</v>
      </c>
      <c r="B89" s="142" t="s">
        <v>8</v>
      </c>
      <c r="C89" s="94">
        <v>4153555.4552076999</v>
      </c>
      <c r="D89" s="143">
        <v>3936888.7220317302</v>
      </c>
      <c r="E89" s="143">
        <v>4403309.5397280604</v>
      </c>
      <c r="F89" s="143">
        <v>3938689.4647300001</v>
      </c>
      <c r="G89" s="144">
        <f t="shared" si="4"/>
        <v>216666.73317596968</v>
      </c>
      <c r="H89" s="145" t="str">
        <f t="shared" si="5"/>
        <v>5,5%</v>
      </c>
      <c r="I89" s="59"/>
      <c r="J89" s="112"/>
      <c r="K89" s="112"/>
      <c r="L89" s="112"/>
      <c r="M89" s="112"/>
      <c r="N89" s="112"/>
      <c r="O89" s="112"/>
    </row>
    <row r="90" spans="1:15" ht="15" customHeight="1" x14ac:dyDescent="0.25">
      <c r="A90" s="141" t="s">
        <v>22</v>
      </c>
      <c r="B90" s="112" t="s">
        <v>9</v>
      </c>
      <c r="C90" s="78">
        <v>146347.99272000001</v>
      </c>
      <c r="D90" s="146">
        <v>144576.64274000001</v>
      </c>
      <c r="E90" s="146">
        <v>199988.08454000001</v>
      </c>
      <c r="F90" s="146">
        <v>128635.53101000001</v>
      </c>
      <c r="G90" s="147">
        <f t="shared" si="4"/>
        <v>1771.3499799999991</v>
      </c>
      <c r="H90" s="148" t="str">
        <f t="shared" si="5"/>
        <v>1,2%</v>
      </c>
      <c r="I90" s="63"/>
      <c r="J90" s="112"/>
      <c r="K90" s="112"/>
      <c r="L90" s="112"/>
      <c r="M90" s="112"/>
      <c r="N90" s="112"/>
      <c r="O90" s="112"/>
    </row>
    <row r="91" spans="1:15" ht="15" customHeight="1" x14ac:dyDescent="0.25">
      <c r="A91" s="141" t="s">
        <v>22</v>
      </c>
      <c r="B91" s="142" t="s">
        <v>10</v>
      </c>
      <c r="C91" s="94">
        <v>3.742</v>
      </c>
      <c r="D91" s="143"/>
      <c r="E91" s="143">
        <v>0.31</v>
      </c>
      <c r="F91" s="143">
        <v>-146.76027999999999</v>
      </c>
      <c r="G91" s="144">
        <f t="shared" si="4"/>
        <v>3.742</v>
      </c>
      <c r="H91" s="145" t="str">
        <f t="shared" si="5"/>
        <v/>
      </c>
      <c r="I91" s="59"/>
      <c r="J91" s="112"/>
      <c r="K91" s="112"/>
      <c r="L91" s="112"/>
      <c r="M91" s="112"/>
      <c r="N91" s="112"/>
      <c r="O91" s="112"/>
    </row>
    <row r="92" spans="1:15" ht="15" customHeight="1" x14ac:dyDescent="0.25">
      <c r="A92" s="141" t="s">
        <v>22</v>
      </c>
      <c r="B92" s="112" t="s">
        <v>11</v>
      </c>
      <c r="C92" s="78">
        <v>-488195.72148000001</v>
      </c>
      <c r="D92" s="146">
        <v>-566565.37503802602</v>
      </c>
      <c r="E92" s="146">
        <v>-929859.44956600002</v>
      </c>
      <c r="F92" s="146">
        <v>-1032198.37996</v>
      </c>
      <c r="G92" s="147">
        <f t="shared" si="4"/>
        <v>78369.65355802601</v>
      </c>
      <c r="H92" s="148" t="str">
        <f t="shared" si="5"/>
        <v>-13,8%▼</v>
      </c>
      <c r="I92" s="63" t="s">
        <v>142</v>
      </c>
      <c r="J92" s="112"/>
      <c r="K92" s="112"/>
      <c r="L92" s="112"/>
      <c r="M92" s="112"/>
      <c r="N92" s="112"/>
      <c r="O92" s="112"/>
    </row>
    <row r="93" spans="1:15" ht="15" customHeight="1" x14ac:dyDescent="0.25">
      <c r="A93" s="141" t="s">
        <v>22</v>
      </c>
      <c r="B93" s="142" t="s">
        <v>12</v>
      </c>
      <c r="C93" s="94">
        <v>0.26100000000000001</v>
      </c>
      <c r="D93" s="143"/>
      <c r="E93" s="143"/>
      <c r="F93" s="143"/>
      <c r="G93" s="144">
        <f t="shared" si="4"/>
        <v>0.26100000000000001</v>
      </c>
      <c r="H93" s="145" t="str">
        <f t="shared" si="5"/>
        <v/>
      </c>
      <c r="I93" s="59"/>
      <c r="J93" s="112"/>
      <c r="K93" s="112"/>
      <c r="L93" s="112"/>
      <c r="M93" s="112"/>
      <c r="N93" s="112"/>
      <c r="O93" s="112"/>
    </row>
    <row r="94" spans="1:15" ht="15" customHeight="1" x14ac:dyDescent="0.25">
      <c r="A94" s="141" t="s">
        <v>22</v>
      </c>
      <c r="B94" s="112" t="s">
        <v>13</v>
      </c>
      <c r="C94" s="78">
        <v>-340841.91356316698</v>
      </c>
      <c r="D94" s="146">
        <v>-126917.83232914199</v>
      </c>
      <c r="E94" s="146">
        <v>-111364.70222835999</v>
      </c>
      <c r="F94" s="146">
        <v>-95234.482239999998</v>
      </c>
      <c r="G94" s="147">
        <f t="shared" si="4"/>
        <v>-213924.08123402498</v>
      </c>
      <c r="H94" s="148" t="str">
        <f t="shared" si="5"/>
        <v>168,6%▲</v>
      </c>
      <c r="I94" s="63" t="s">
        <v>142</v>
      </c>
      <c r="J94" s="112"/>
      <c r="K94" s="112"/>
      <c r="L94" s="112"/>
      <c r="M94" s="112"/>
      <c r="N94" s="112"/>
      <c r="O94" s="112"/>
    </row>
    <row r="95" spans="1:15" s="3" customFormat="1" ht="15" customHeight="1" x14ac:dyDescent="0.25">
      <c r="A95" s="135" t="s">
        <v>22</v>
      </c>
      <c r="B95" s="136" t="s">
        <v>14</v>
      </c>
      <c r="C95" s="137">
        <f>SUMIFS((C7:C94),(A7:A94),A95)</f>
        <v>4358307.3885247083</v>
      </c>
      <c r="D95" s="137">
        <f>SUMIFS((D7:D94),(A7:A94),A95)</f>
        <v>4100638.6990134092</v>
      </c>
      <c r="E95" s="137">
        <f>SUMIFS((E7:E94),(A7:A94),A95)</f>
        <v>4425648.3014641125</v>
      </c>
      <c r="F95" s="137">
        <f>SUMIFS((F7:F94),(A7:A94),A95)</f>
        <v>4119382.2598799998</v>
      </c>
      <c r="G95" s="138">
        <f t="shared" si="4"/>
        <v>257668.68951129913</v>
      </c>
      <c r="H95" s="139" t="str">
        <f t="shared" si="5"/>
        <v>6,3%</v>
      </c>
      <c r="I95" s="28"/>
      <c r="J95" s="114"/>
      <c r="K95" s="114"/>
      <c r="L95" s="114"/>
      <c r="M95" s="114"/>
      <c r="N95" s="114"/>
      <c r="O95" s="114"/>
    </row>
    <row r="96" spans="1:15" ht="15" customHeight="1" x14ac:dyDescent="0.25">
      <c r="C96" s="112"/>
    </row>
    <row r="97" spans="3:3" ht="15" customHeight="1" x14ac:dyDescent="0.25">
      <c r="C97" s="112"/>
    </row>
    <row r="98" spans="3:3" ht="15" customHeight="1" x14ac:dyDescent="0.25">
      <c r="C98" s="112"/>
    </row>
    <row r="99" spans="3:3" ht="15" customHeight="1" x14ac:dyDescent="0.25">
      <c r="C99" s="112"/>
    </row>
    <row r="100" spans="3:3" ht="15" customHeight="1" x14ac:dyDescent="0.25">
      <c r="C100" s="112"/>
    </row>
    <row r="101" spans="3:3" ht="15" customHeight="1" x14ac:dyDescent="0.25">
      <c r="C101" s="112"/>
    </row>
    <row r="102" spans="3:3" ht="15" customHeight="1" x14ac:dyDescent="0.25">
      <c r="C102" s="112"/>
    </row>
    <row r="103" spans="3:3" ht="15" customHeight="1" x14ac:dyDescent="0.25">
      <c r="C103" s="112"/>
    </row>
    <row r="104" spans="3:3" ht="15" customHeight="1" x14ac:dyDescent="0.25">
      <c r="C104" s="112"/>
    </row>
    <row r="105" spans="3:3" ht="15" customHeight="1" x14ac:dyDescent="0.25">
      <c r="C105" s="112"/>
    </row>
    <row r="106" spans="3:3" ht="15" customHeight="1" x14ac:dyDescent="0.25">
      <c r="C106" s="112"/>
    </row>
    <row r="107" spans="3:3" ht="15" customHeight="1" x14ac:dyDescent="0.25">
      <c r="C107" s="112"/>
    </row>
    <row r="108" spans="3:3" ht="15" customHeight="1" x14ac:dyDescent="0.25">
      <c r="C108" s="112"/>
    </row>
    <row r="109" spans="3:3" ht="15" customHeight="1" x14ac:dyDescent="0.25">
      <c r="C109" s="112"/>
    </row>
    <row r="110" spans="3:3" ht="15" customHeight="1" x14ac:dyDescent="0.25">
      <c r="C110" s="112"/>
    </row>
    <row r="111" spans="3:3" ht="15" customHeight="1" x14ac:dyDescent="0.25">
      <c r="C111" s="112"/>
    </row>
    <row r="112" spans="3:3" ht="15" customHeight="1" x14ac:dyDescent="0.25">
      <c r="C112" s="112"/>
    </row>
    <row r="113" spans="3:3" ht="15" customHeight="1" x14ac:dyDescent="0.25">
      <c r="C113" s="112"/>
    </row>
    <row r="114" spans="3:3" ht="15" customHeight="1" x14ac:dyDescent="0.25">
      <c r="C114" s="112"/>
    </row>
    <row r="115" spans="3:3" ht="15" customHeight="1" x14ac:dyDescent="0.25">
      <c r="C115" s="112"/>
    </row>
    <row r="116" spans="3:3" ht="15" customHeight="1" x14ac:dyDescent="0.25">
      <c r="C116" s="112"/>
    </row>
    <row r="117" spans="3:3" ht="15" customHeight="1" x14ac:dyDescent="0.25">
      <c r="C117" s="112"/>
    </row>
    <row r="118" spans="3:3" ht="15" customHeight="1" x14ac:dyDescent="0.25">
      <c r="C118" s="112"/>
    </row>
    <row r="119" spans="3:3" ht="15" customHeight="1" x14ac:dyDescent="0.25">
      <c r="C119" s="112"/>
    </row>
    <row r="120" spans="3:3" ht="15" customHeight="1" x14ac:dyDescent="0.25">
      <c r="C120" s="112"/>
    </row>
    <row r="121" spans="3:3" ht="15" customHeight="1" x14ac:dyDescent="0.25">
      <c r="C121" s="112"/>
    </row>
    <row r="122" spans="3:3" ht="15" customHeight="1" x14ac:dyDescent="0.25">
      <c r="C122" s="112"/>
    </row>
    <row r="123" spans="3:3" ht="15" customHeight="1" x14ac:dyDescent="0.25">
      <c r="C123" s="112"/>
    </row>
    <row r="124" spans="3:3" ht="15" customHeight="1" x14ac:dyDescent="0.25">
      <c r="C124" s="112"/>
    </row>
    <row r="125" spans="3:3" ht="15" customHeight="1" x14ac:dyDescent="0.25">
      <c r="C125" s="112"/>
    </row>
    <row r="126" spans="3:3" ht="15" customHeight="1" x14ac:dyDescent="0.25">
      <c r="C126" s="112"/>
    </row>
    <row r="127" spans="3:3" ht="15" customHeight="1" x14ac:dyDescent="0.25">
      <c r="C127" s="112"/>
    </row>
    <row r="128" spans="3:3" ht="15" customHeight="1" x14ac:dyDescent="0.25">
      <c r="C128" s="112"/>
    </row>
    <row r="129" spans="3:3" ht="15" customHeight="1" x14ac:dyDescent="0.25">
      <c r="C129" s="112"/>
    </row>
    <row r="130" spans="3:3" ht="15" customHeight="1" x14ac:dyDescent="0.25">
      <c r="C130" s="112"/>
    </row>
    <row r="131" spans="3:3" ht="15" customHeight="1" x14ac:dyDescent="0.25">
      <c r="C131" s="112"/>
    </row>
    <row r="132" spans="3:3" ht="15" customHeight="1" x14ac:dyDescent="0.25">
      <c r="C132" s="112"/>
    </row>
    <row r="133" spans="3:3" ht="15" customHeight="1" x14ac:dyDescent="0.25">
      <c r="C133" s="112"/>
    </row>
    <row r="134" spans="3:3" ht="15" customHeight="1" x14ac:dyDescent="0.25">
      <c r="C134" s="112"/>
    </row>
    <row r="135" spans="3:3" ht="15" customHeight="1" x14ac:dyDescent="0.25">
      <c r="C135" s="112"/>
    </row>
    <row r="136" spans="3:3" ht="15" customHeight="1" x14ac:dyDescent="0.25">
      <c r="C136" s="112"/>
    </row>
    <row r="137" spans="3:3" ht="15" customHeight="1" x14ac:dyDescent="0.25">
      <c r="C137" s="112"/>
    </row>
    <row r="138" spans="3:3" ht="15" customHeight="1" x14ac:dyDescent="0.25">
      <c r="C138" s="112"/>
    </row>
    <row r="139" spans="3:3" ht="15" customHeight="1" x14ac:dyDescent="0.25">
      <c r="C139" s="112"/>
    </row>
    <row r="140" spans="3:3" ht="15" customHeight="1" x14ac:dyDescent="0.25">
      <c r="C140" s="112"/>
    </row>
    <row r="141" spans="3:3" ht="15" customHeight="1" x14ac:dyDescent="0.25">
      <c r="C141" s="112"/>
    </row>
    <row r="142" spans="3:3" ht="15" customHeight="1" x14ac:dyDescent="0.25">
      <c r="C142" s="112"/>
    </row>
    <row r="143" spans="3:3" ht="15" customHeight="1" x14ac:dyDescent="0.25">
      <c r="C143" s="112"/>
    </row>
    <row r="144" spans="3:3" ht="15" customHeight="1" x14ac:dyDescent="0.25">
      <c r="C144" s="112"/>
    </row>
    <row r="145" spans="3:3" ht="15" customHeight="1" x14ac:dyDescent="0.25">
      <c r="C145" s="112"/>
    </row>
    <row r="146" spans="3:3" ht="15" customHeight="1" x14ac:dyDescent="0.25">
      <c r="C146" s="112"/>
    </row>
    <row r="147" spans="3:3" ht="15" customHeight="1" x14ac:dyDescent="0.25">
      <c r="C147" s="112"/>
    </row>
    <row r="148" spans="3:3" ht="15" customHeight="1" x14ac:dyDescent="0.25">
      <c r="C148" s="112"/>
    </row>
    <row r="149" spans="3:3" ht="15" customHeight="1" x14ac:dyDescent="0.25">
      <c r="C149" s="112"/>
    </row>
    <row r="150" spans="3:3" ht="15" customHeight="1" x14ac:dyDescent="0.25">
      <c r="C150" s="112"/>
    </row>
    <row r="151" spans="3:3" ht="15" customHeight="1" x14ac:dyDescent="0.25">
      <c r="C151" s="112"/>
    </row>
    <row r="152" spans="3:3" ht="15" customHeight="1" x14ac:dyDescent="0.25">
      <c r="C152" s="112"/>
    </row>
    <row r="153" spans="3:3" ht="15" customHeight="1" x14ac:dyDescent="0.25">
      <c r="C153" s="112"/>
    </row>
    <row r="154" spans="3:3" ht="15" customHeight="1" x14ac:dyDescent="0.25">
      <c r="C154" s="112"/>
    </row>
    <row r="155" spans="3:3" ht="15" customHeight="1" x14ac:dyDescent="0.25">
      <c r="C155" s="112"/>
    </row>
    <row r="156" spans="3:3" ht="15" customHeight="1" x14ac:dyDescent="0.25">
      <c r="C156" s="112"/>
    </row>
    <row r="157" spans="3:3" ht="15" customHeight="1" x14ac:dyDescent="0.25">
      <c r="C157" s="112"/>
    </row>
    <row r="158" spans="3:3" ht="15" customHeight="1" x14ac:dyDescent="0.25">
      <c r="C158" s="112"/>
    </row>
    <row r="159" spans="3:3" ht="15" customHeight="1" x14ac:dyDescent="0.25">
      <c r="C159" s="112"/>
    </row>
    <row r="160" spans="3:3" ht="15" customHeight="1" x14ac:dyDescent="0.25">
      <c r="C160" s="112"/>
    </row>
    <row r="161" spans="3:3" ht="15" customHeight="1" x14ac:dyDescent="0.25">
      <c r="C161" s="112"/>
    </row>
    <row r="162" spans="3:3" ht="15" customHeight="1" x14ac:dyDescent="0.25">
      <c r="C162" s="112"/>
    </row>
    <row r="163" spans="3:3" ht="15" customHeight="1" x14ac:dyDescent="0.25">
      <c r="C163" s="112"/>
    </row>
    <row r="164" spans="3:3" ht="15" customHeight="1" x14ac:dyDescent="0.25">
      <c r="C164" s="112"/>
    </row>
    <row r="165" spans="3:3" ht="15" customHeight="1" x14ac:dyDescent="0.25">
      <c r="C165" s="112"/>
    </row>
    <row r="166" spans="3:3" ht="15" customHeight="1" x14ac:dyDescent="0.25">
      <c r="C166" s="112"/>
    </row>
    <row r="167" spans="3:3" ht="15" customHeight="1" x14ac:dyDescent="0.25">
      <c r="C167" s="112"/>
    </row>
    <row r="168" spans="3:3" ht="15" customHeight="1" x14ac:dyDescent="0.25">
      <c r="C168" s="112"/>
    </row>
    <row r="169" spans="3:3" ht="15" customHeight="1" x14ac:dyDescent="0.25">
      <c r="C169" s="112"/>
    </row>
    <row r="170" spans="3:3" ht="15" customHeight="1" x14ac:dyDescent="0.25">
      <c r="C170" s="112"/>
    </row>
    <row r="171" spans="3:3" ht="15" customHeight="1" x14ac:dyDescent="0.25">
      <c r="C171" s="112"/>
    </row>
    <row r="172" spans="3:3" ht="15" customHeight="1" x14ac:dyDescent="0.25">
      <c r="C172" s="112"/>
    </row>
    <row r="173" spans="3:3" ht="15" customHeight="1" x14ac:dyDescent="0.25">
      <c r="C173" s="112"/>
    </row>
    <row r="174" spans="3:3" ht="15" customHeight="1" x14ac:dyDescent="0.25">
      <c r="C174" s="112"/>
    </row>
    <row r="175" spans="3:3" ht="15" customHeight="1" x14ac:dyDescent="0.25">
      <c r="C175" s="112"/>
    </row>
    <row r="176" spans="3:3" ht="15" customHeight="1" x14ac:dyDescent="0.25">
      <c r="C176" s="112"/>
    </row>
    <row r="177" spans="3:3" ht="15" customHeight="1" x14ac:dyDescent="0.25">
      <c r="C177" s="112"/>
    </row>
    <row r="178" spans="3:3" ht="15" customHeight="1" x14ac:dyDescent="0.25">
      <c r="C178" s="112"/>
    </row>
    <row r="179" spans="3:3" ht="15" customHeight="1" x14ac:dyDescent="0.25">
      <c r="C179" s="112"/>
    </row>
    <row r="180" spans="3:3" ht="15" customHeight="1" x14ac:dyDescent="0.25">
      <c r="C180" s="112"/>
    </row>
    <row r="181" spans="3:3" ht="15" customHeight="1" x14ac:dyDescent="0.25">
      <c r="C181" s="112"/>
    </row>
    <row r="182" spans="3:3" ht="15" customHeight="1" x14ac:dyDescent="0.25">
      <c r="C182" s="112"/>
    </row>
    <row r="183" spans="3:3" ht="15" customHeight="1" x14ac:dyDescent="0.25">
      <c r="C183" s="112"/>
    </row>
    <row r="184" spans="3:3" ht="15" customHeight="1" x14ac:dyDescent="0.25">
      <c r="C184" s="112"/>
    </row>
    <row r="185" spans="3:3" ht="15" customHeight="1" x14ac:dyDescent="0.25">
      <c r="C185" s="112"/>
    </row>
    <row r="186" spans="3:3" ht="15" customHeight="1" x14ac:dyDescent="0.25">
      <c r="C186" s="112"/>
    </row>
    <row r="187" spans="3:3" ht="15" customHeight="1" x14ac:dyDescent="0.25">
      <c r="C187" s="112"/>
    </row>
    <row r="188" spans="3:3" ht="15" customHeight="1" x14ac:dyDescent="0.25">
      <c r="C188" s="112"/>
    </row>
    <row r="189" spans="3:3" ht="15" customHeight="1" x14ac:dyDescent="0.25">
      <c r="C189" s="112"/>
    </row>
    <row r="190" spans="3:3" ht="15" customHeight="1" x14ac:dyDescent="0.25">
      <c r="C190" s="112"/>
    </row>
    <row r="191" spans="3:3" ht="15" customHeight="1" x14ac:dyDescent="0.25">
      <c r="C191" s="112"/>
    </row>
    <row r="192" spans="3:3" ht="15" customHeight="1" x14ac:dyDescent="0.25">
      <c r="C192" s="112"/>
    </row>
    <row r="193" spans="3:3" ht="15" customHeight="1" x14ac:dyDescent="0.25">
      <c r="C193" s="112"/>
    </row>
    <row r="194" spans="3:3" ht="15" customHeight="1" x14ac:dyDescent="0.25">
      <c r="C194" s="112"/>
    </row>
    <row r="195" spans="3:3" ht="15" customHeight="1" x14ac:dyDescent="0.25">
      <c r="C195" s="112"/>
    </row>
    <row r="196" spans="3:3" ht="15" customHeight="1" x14ac:dyDescent="0.25">
      <c r="C196" s="112"/>
    </row>
    <row r="197" spans="3:3" ht="15" customHeight="1" x14ac:dyDescent="0.25">
      <c r="C197" s="112"/>
    </row>
    <row r="198" spans="3:3" ht="15" customHeight="1" x14ac:dyDescent="0.25">
      <c r="C198" s="112"/>
    </row>
    <row r="199" spans="3:3" ht="15" customHeight="1" x14ac:dyDescent="0.25">
      <c r="C199" s="112"/>
    </row>
    <row r="200" spans="3:3" ht="15" customHeight="1" x14ac:dyDescent="0.25">
      <c r="C200" s="112"/>
    </row>
    <row r="201" spans="3:3" ht="15" customHeight="1" x14ac:dyDescent="0.25">
      <c r="C201" s="112"/>
    </row>
    <row r="202" spans="3:3" ht="15" customHeight="1" x14ac:dyDescent="0.25">
      <c r="C202" s="112"/>
    </row>
    <row r="203" spans="3:3" ht="15" customHeight="1" x14ac:dyDescent="0.25">
      <c r="C203" s="112"/>
    </row>
    <row r="204" spans="3:3" ht="15" customHeight="1" x14ac:dyDescent="0.25">
      <c r="C204" s="112"/>
    </row>
    <row r="205" spans="3:3" ht="15" customHeight="1" x14ac:dyDescent="0.25">
      <c r="C205" s="112"/>
    </row>
    <row r="206" spans="3:3" ht="15" customHeight="1" x14ac:dyDescent="0.25">
      <c r="C206" s="112"/>
    </row>
    <row r="207" spans="3:3" ht="15" customHeight="1" x14ac:dyDescent="0.25">
      <c r="C207" s="112"/>
    </row>
    <row r="208" spans="3:3" ht="15" customHeight="1" x14ac:dyDescent="0.25">
      <c r="C208" s="112"/>
    </row>
    <row r="209" spans="3:3" ht="15" customHeight="1" x14ac:dyDescent="0.25">
      <c r="C209" s="112"/>
    </row>
    <row r="210" spans="3:3" ht="15" customHeight="1" x14ac:dyDescent="0.25">
      <c r="C210" s="112"/>
    </row>
    <row r="211" spans="3:3" ht="15" customHeight="1" x14ac:dyDescent="0.25">
      <c r="C211" s="112"/>
    </row>
    <row r="212" spans="3:3" ht="15" customHeight="1" x14ac:dyDescent="0.25">
      <c r="C212" s="112"/>
    </row>
    <row r="213" spans="3:3" ht="15" customHeight="1" x14ac:dyDescent="0.25">
      <c r="C213" s="112"/>
    </row>
    <row r="214" spans="3:3" ht="15" customHeight="1" x14ac:dyDescent="0.25">
      <c r="C214" s="112"/>
    </row>
    <row r="215" spans="3:3" ht="15" customHeight="1" x14ac:dyDescent="0.25">
      <c r="C215" s="112"/>
    </row>
    <row r="216" spans="3:3" ht="15" customHeight="1" x14ac:dyDescent="0.25">
      <c r="C216" s="112"/>
    </row>
    <row r="217" spans="3:3" ht="15" customHeight="1" x14ac:dyDescent="0.25">
      <c r="C217" s="112"/>
    </row>
    <row r="218" spans="3:3" ht="15" customHeight="1" x14ac:dyDescent="0.25">
      <c r="C218" s="112"/>
    </row>
    <row r="219" spans="3:3" ht="15" customHeight="1" x14ac:dyDescent="0.25">
      <c r="C219" s="112"/>
    </row>
    <row r="220" spans="3:3" ht="15" customHeight="1" x14ac:dyDescent="0.25">
      <c r="C220" s="112"/>
    </row>
    <row r="221" spans="3:3" ht="15" customHeight="1" x14ac:dyDescent="0.25">
      <c r="C221" s="112"/>
    </row>
    <row r="222" spans="3:3" ht="15" customHeight="1" x14ac:dyDescent="0.25">
      <c r="C222" s="112"/>
    </row>
    <row r="223" spans="3:3" ht="15" customHeight="1" x14ac:dyDescent="0.25">
      <c r="C223" s="112"/>
    </row>
    <row r="224" spans="3:3" ht="15" customHeight="1" x14ac:dyDescent="0.25">
      <c r="C224" s="112"/>
    </row>
    <row r="225" spans="3:3" ht="15" customHeight="1" x14ac:dyDescent="0.25">
      <c r="C225" s="112"/>
    </row>
    <row r="226" spans="3:3" ht="15" customHeight="1" x14ac:dyDescent="0.25">
      <c r="C226" s="112"/>
    </row>
    <row r="227" spans="3:3" ht="15" customHeight="1" x14ac:dyDescent="0.25">
      <c r="C227" s="112"/>
    </row>
    <row r="228" spans="3:3" ht="15" customHeight="1" x14ac:dyDescent="0.25">
      <c r="C228" s="112"/>
    </row>
    <row r="229" spans="3:3" ht="15" customHeight="1" x14ac:dyDescent="0.25">
      <c r="C229" s="112"/>
    </row>
    <row r="230" spans="3:3" ht="15" customHeight="1" x14ac:dyDescent="0.25">
      <c r="C230" s="112"/>
    </row>
    <row r="231" spans="3:3" ht="15" customHeight="1" x14ac:dyDescent="0.25">
      <c r="C231" s="112"/>
    </row>
    <row r="232" spans="3:3" ht="15" customHeight="1" x14ac:dyDescent="0.25">
      <c r="C232" s="112"/>
    </row>
    <row r="233" spans="3:3" ht="15" customHeight="1" x14ac:dyDescent="0.25">
      <c r="C233" s="112"/>
    </row>
    <row r="234" spans="3:3" ht="15" customHeight="1" x14ac:dyDescent="0.25">
      <c r="C234" s="112"/>
    </row>
    <row r="235" spans="3:3" ht="15" customHeight="1" x14ac:dyDescent="0.25">
      <c r="C235" s="112"/>
    </row>
    <row r="236" spans="3:3" ht="15" customHeight="1" x14ac:dyDescent="0.25">
      <c r="C236" s="112"/>
    </row>
    <row r="237" spans="3:3" ht="15" customHeight="1" x14ac:dyDescent="0.25">
      <c r="C237" s="112"/>
    </row>
    <row r="238" spans="3:3" ht="15" customHeight="1" x14ac:dyDescent="0.25">
      <c r="C238" s="112"/>
    </row>
    <row r="239" spans="3:3" ht="15" customHeight="1" x14ac:dyDescent="0.25">
      <c r="C239" s="112"/>
    </row>
    <row r="240" spans="3:3" ht="15" customHeight="1" x14ac:dyDescent="0.25">
      <c r="C240" s="112"/>
    </row>
    <row r="241" spans="3:3" ht="15" customHeight="1" x14ac:dyDescent="0.25">
      <c r="C241" s="112"/>
    </row>
    <row r="242" spans="3:3" ht="15" customHeight="1" x14ac:dyDescent="0.25">
      <c r="C242" s="112"/>
    </row>
    <row r="243" spans="3:3" ht="15" customHeight="1" x14ac:dyDescent="0.25">
      <c r="C243" s="112"/>
    </row>
    <row r="244" spans="3:3" ht="15" customHeight="1" x14ac:dyDescent="0.25">
      <c r="C244" s="112"/>
    </row>
    <row r="245" spans="3:3" ht="15" customHeight="1" x14ac:dyDescent="0.25">
      <c r="C245" s="112"/>
    </row>
    <row r="246" spans="3:3" ht="15" customHeight="1" x14ac:dyDescent="0.25">
      <c r="C246" s="112"/>
    </row>
    <row r="247" spans="3:3" ht="15" customHeight="1" x14ac:dyDescent="0.25">
      <c r="C247" s="112"/>
    </row>
    <row r="248" spans="3:3" ht="15" customHeight="1" x14ac:dyDescent="0.25">
      <c r="C248" s="112"/>
    </row>
    <row r="249" spans="3:3" ht="15" customHeight="1" x14ac:dyDescent="0.25">
      <c r="C249" s="112"/>
    </row>
    <row r="250" spans="3:3" ht="15" customHeight="1" x14ac:dyDescent="0.25">
      <c r="C250" s="112"/>
    </row>
    <row r="251" spans="3:3" ht="15" customHeight="1" x14ac:dyDescent="0.25">
      <c r="C251" s="112"/>
    </row>
    <row r="252" spans="3:3" ht="15" customHeight="1" x14ac:dyDescent="0.25">
      <c r="C252" s="112"/>
    </row>
    <row r="253" spans="3:3" ht="15" customHeight="1" x14ac:dyDescent="0.25">
      <c r="C253" s="112"/>
    </row>
    <row r="254" spans="3:3" ht="15" customHeight="1" x14ac:dyDescent="0.25">
      <c r="C254" s="112"/>
    </row>
    <row r="255" spans="3:3" ht="15" customHeight="1" x14ac:dyDescent="0.25">
      <c r="C255" s="112"/>
    </row>
    <row r="256" spans="3:3" ht="15" customHeight="1" x14ac:dyDescent="0.25">
      <c r="C256" s="112"/>
    </row>
    <row r="257" spans="3:3" ht="15" customHeight="1" x14ac:dyDescent="0.25">
      <c r="C257" s="112"/>
    </row>
    <row r="258" spans="3:3" ht="15" customHeight="1" x14ac:dyDescent="0.25">
      <c r="C258" s="112"/>
    </row>
    <row r="259" spans="3:3" ht="15" customHeight="1" x14ac:dyDescent="0.25">
      <c r="C259" s="112"/>
    </row>
    <row r="260" spans="3:3" ht="15" customHeight="1" x14ac:dyDescent="0.25">
      <c r="C260" s="112"/>
    </row>
    <row r="261" spans="3:3" ht="15" customHeight="1" x14ac:dyDescent="0.25">
      <c r="C261" s="112"/>
    </row>
    <row r="262" spans="3:3" ht="15" customHeight="1" x14ac:dyDescent="0.25">
      <c r="C262" s="112"/>
    </row>
    <row r="263" spans="3:3" ht="15" customHeight="1" x14ac:dyDescent="0.25">
      <c r="C263" s="112"/>
    </row>
    <row r="264" spans="3:3" ht="15" customHeight="1" x14ac:dyDescent="0.25">
      <c r="C264" s="112"/>
    </row>
    <row r="265" spans="3:3" ht="15" customHeight="1" x14ac:dyDescent="0.25">
      <c r="C265" s="112"/>
    </row>
    <row r="266" spans="3:3" ht="15" customHeight="1" x14ac:dyDescent="0.25">
      <c r="C266" s="112"/>
    </row>
    <row r="267" spans="3:3" ht="15" customHeight="1" x14ac:dyDescent="0.25">
      <c r="C267" s="112"/>
    </row>
    <row r="268" spans="3:3" ht="15" customHeight="1" x14ac:dyDescent="0.25">
      <c r="C268" s="112"/>
    </row>
    <row r="269" spans="3:3" ht="15" customHeight="1" x14ac:dyDescent="0.25">
      <c r="C269" s="112"/>
    </row>
    <row r="270" spans="3:3" ht="15" customHeight="1" x14ac:dyDescent="0.25">
      <c r="C270" s="112"/>
    </row>
    <row r="271" spans="3:3" ht="15" customHeight="1" x14ac:dyDescent="0.25">
      <c r="C271" s="112"/>
    </row>
    <row r="272" spans="3:3" ht="15" customHeight="1" x14ac:dyDescent="0.25">
      <c r="C272" s="112"/>
    </row>
    <row r="273" spans="3:3" ht="15" customHeight="1" x14ac:dyDescent="0.25">
      <c r="C273" s="112"/>
    </row>
    <row r="274" spans="3:3" ht="15" customHeight="1" x14ac:dyDescent="0.25">
      <c r="C274" s="112"/>
    </row>
    <row r="275" spans="3:3" ht="15" customHeight="1" x14ac:dyDescent="0.25">
      <c r="C275" s="112"/>
    </row>
    <row r="276" spans="3:3" ht="15" customHeight="1" x14ac:dyDescent="0.25">
      <c r="C276" s="112"/>
    </row>
    <row r="277" spans="3:3" ht="15" customHeight="1" x14ac:dyDescent="0.25">
      <c r="C277" s="112"/>
    </row>
    <row r="278" spans="3:3" ht="15" customHeight="1" x14ac:dyDescent="0.25">
      <c r="C278" s="112"/>
    </row>
    <row r="279" spans="3:3" ht="15" customHeight="1" x14ac:dyDescent="0.25">
      <c r="C279" s="112"/>
    </row>
    <row r="280" spans="3:3" ht="15" customHeight="1" x14ac:dyDescent="0.25">
      <c r="C280" s="112"/>
    </row>
    <row r="281" spans="3:3" ht="15" customHeight="1" x14ac:dyDescent="0.25">
      <c r="C281" s="112"/>
    </row>
    <row r="282" spans="3:3" ht="15" customHeight="1" x14ac:dyDescent="0.25">
      <c r="C282" s="112"/>
    </row>
    <row r="283" spans="3:3" ht="15" customHeight="1" x14ac:dyDescent="0.25">
      <c r="C283" s="112"/>
    </row>
    <row r="284" spans="3:3" ht="15" customHeight="1" x14ac:dyDescent="0.25">
      <c r="C284" s="112"/>
    </row>
    <row r="285" spans="3:3" ht="15" customHeight="1" x14ac:dyDescent="0.25">
      <c r="C285" s="112"/>
    </row>
    <row r="286" spans="3:3" ht="15" customHeight="1" x14ac:dyDescent="0.25">
      <c r="C286" s="112"/>
    </row>
    <row r="287" spans="3:3" ht="15" customHeight="1" x14ac:dyDescent="0.25">
      <c r="C287" s="112"/>
    </row>
    <row r="288" spans="3:3" ht="15" customHeight="1" x14ac:dyDescent="0.25">
      <c r="C288" s="112"/>
    </row>
    <row r="289" spans="3:3" ht="15" customHeight="1" x14ac:dyDescent="0.25">
      <c r="C289" s="112"/>
    </row>
    <row r="290" spans="3:3" ht="15" customHeight="1" x14ac:dyDescent="0.25">
      <c r="C290" s="112"/>
    </row>
    <row r="291" spans="3:3" ht="15" customHeight="1" x14ac:dyDescent="0.25">
      <c r="C291" s="112"/>
    </row>
    <row r="292" spans="3:3" ht="15" customHeight="1" x14ac:dyDescent="0.25">
      <c r="C292" s="112"/>
    </row>
    <row r="293" spans="3:3" ht="15" customHeight="1" x14ac:dyDescent="0.25">
      <c r="C293" s="112"/>
    </row>
    <row r="294" spans="3:3" ht="15" customHeight="1" x14ac:dyDescent="0.25">
      <c r="C294" s="112"/>
    </row>
    <row r="295" spans="3:3" ht="15" customHeight="1" x14ac:dyDescent="0.25">
      <c r="C295" s="112"/>
    </row>
    <row r="296" spans="3:3" ht="15" customHeight="1" x14ac:dyDescent="0.25">
      <c r="C296" s="112"/>
    </row>
    <row r="297" spans="3:3" ht="15" customHeight="1" x14ac:dyDescent="0.25">
      <c r="C297" s="112"/>
    </row>
    <row r="298" spans="3:3" ht="15" customHeight="1" x14ac:dyDescent="0.25">
      <c r="C298" s="112"/>
    </row>
    <row r="299" spans="3:3" ht="15" customHeight="1" x14ac:dyDescent="0.25">
      <c r="C299" s="112"/>
    </row>
    <row r="300" spans="3:3" ht="15" customHeight="1" x14ac:dyDescent="0.25">
      <c r="C300" s="112"/>
    </row>
    <row r="301" spans="3:3" ht="15" customHeight="1" x14ac:dyDescent="0.25">
      <c r="C301" s="112"/>
    </row>
    <row r="302" spans="3:3" ht="15" customHeight="1" x14ac:dyDescent="0.25">
      <c r="C302" s="112"/>
    </row>
    <row r="303" spans="3:3" ht="15" customHeight="1" x14ac:dyDescent="0.25">
      <c r="C303" s="112"/>
    </row>
    <row r="304" spans="3:3" ht="15" customHeight="1" x14ac:dyDescent="0.25">
      <c r="C304" s="112"/>
    </row>
    <row r="305" spans="3:3" ht="15" customHeight="1" x14ac:dyDescent="0.25">
      <c r="C305" s="112"/>
    </row>
    <row r="306" spans="3:3" ht="15" customHeight="1" x14ac:dyDescent="0.25">
      <c r="C306" s="112"/>
    </row>
    <row r="307" spans="3:3" ht="15" customHeight="1" x14ac:dyDescent="0.25">
      <c r="C307" s="112"/>
    </row>
    <row r="308" spans="3:3" ht="15" customHeight="1" x14ac:dyDescent="0.25">
      <c r="C308" s="112"/>
    </row>
    <row r="309" spans="3:3" ht="15" customHeight="1" x14ac:dyDescent="0.25">
      <c r="C309" s="112"/>
    </row>
    <row r="310" spans="3:3" ht="15" customHeight="1" x14ac:dyDescent="0.25">
      <c r="C310" s="112"/>
    </row>
    <row r="311" spans="3:3" ht="15" customHeight="1" x14ac:dyDescent="0.25">
      <c r="C311" s="112"/>
    </row>
    <row r="312" spans="3:3" ht="15" customHeight="1" x14ac:dyDescent="0.25">
      <c r="C312" s="112"/>
    </row>
    <row r="313" spans="3:3" ht="15" customHeight="1" x14ac:dyDescent="0.25">
      <c r="C313" s="112"/>
    </row>
    <row r="314" spans="3:3" ht="15" customHeight="1" x14ac:dyDescent="0.25">
      <c r="C314" s="112"/>
    </row>
    <row r="315" spans="3:3" ht="15" customHeight="1" x14ac:dyDescent="0.25">
      <c r="C315" s="112"/>
    </row>
    <row r="316" spans="3:3" ht="15" customHeight="1" x14ac:dyDescent="0.25">
      <c r="C316" s="112"/>
    </row>
    <row r="317" spans="3:3" ht="15" customHeight="1" x14ac:dyDescent="0.25">
      <c r="C317" s="112"/>
    </row>
    <row r="318" spans="3:3" ht="15" customHeight="1" x14ac:dyDescent="0.25">
      <c r="C318" s="112"/>
    </row>
    <row r="319" spans="3:3" ht="15" customHeight="1" x14ac:dyDescent="0.25">
      <c r="C319" s="112"/>
    </row>
    <row r="320" spans="3:3" ht="15" customHeight="1" x14ac:dyDescent="0.25">
      <c r="C320" s="112"/>
    </row>
    <row r="321" spans="3:3" ht="15" customHeight="1" x14ac:dyDescent="0.25">
      <c r="C321" s="112"/>
    </row>
    <row r="322" spans="3:3" ht="15" customHeight="1" x14ac:dyDescent="0.25">
      <c r="C322" s="112"/>
    </row>
    <row r="323" spans="3:3" ht="15" customHeight="1" x14ac:dyDescent="0.25">
      <c r="C323" s="112"/>
    </row>
    <row r="324" spans="3:3" ht="15" customHeight="1" x14ac:dyDescent="0.25">
      <c r="C324" s="112"/>
    </row>
    <row r="325" spans="3:3" ht="15" customHeight="1" x14ac:dyDescent="0.25">
      <c r="C325" s="112"/>
    </row>
    <row r="326" spans="3:3" ht="15" customHeight="1" x14ac:dyDescent="0.25">
      <c r="C326" s="112"/>
    </row>
    <row r="327" spans="3:3" ht="15" customHeight="1" x14ac:dyDescent="0.25">
      <c r="C327" s="112"/>
    </row>
    <row r="328" spans="3:3" ht="15" customHeight="1" x14ac:dyDescent="0.25">
      <c r="C328" s="112"/>
    </row>
    <row r="329" spans="3:3" ht="15" customHeight="1" x14ac:dyDescent="0.25">
      <c r="C329" s="112"/>
    </row>
    <row r="330" spans="3:3" ht="15" customHeight="1" x14ac:dyDescent="0.25">
      <c r="C330" s="112"/>
    </row>
    <row r="331" spans="3:3" ht="15" customHeight="1" x14ac:dyDescent="0.25">
      <c r="C331" s="112"/>
    </row>
    <row r="332" spans="3:3" ht="15" customHeight="1" x14ac:dyDescent="0.25">
      <c r="C332" s="112"/>
    </row>
    <row r="333" spans="3:3" ht="15" customHeight="1" x14ac:dyDescent="0.25">
      <c r="C333" s="112"/>
    </row>
    <row r="334" spans="3:3" ht="15" customHeight="1" x14ac:dyDescent="0.25">
      <c r="C334" s="112"/>
    </row>
    <row r="335" spans="3:3" ht="15" customHeight="1" x14ac:dyDescent="0.25">
      <c r="C335" s="112"/>
    </row>
    <row r="336" spans="3:3" ht="15" customHeight="1" x14ac:dyDescent="0.25">
      <c r="C336" s="112"/>
    </row>
    <row r="337" spans="3:3" ht="15" customHeight="1" x14ac:dyDescent="0.25">
      <c r="C337" s="112"/>
    </row>
    <row r="338" spans="3:3" ht="15" customHeight="1" x14ac:dyDescent="0.25">
      <c r="C338" s="112"/>
    </row>
    <row r="339" spans="3:3" ht="15" customHeight="1" x14ac:dyDescent="0.25">
      <c r="C339" s="112"/>
    </row>
    <row r="340" spans="3:3" ht="15" customHeight="1" x14ac:dyDescent="0.25">
      <c r="C340" s="112"/>
    </row>
    <row r="341" spans="3:3" ht="15" customHeight="1" x14ac:dyDescent="0.25">
      <c r="C341" s="112"/>
    </row>
    <row r="342" spans="3:3" ht="15" customHeight="1" x14ac:dyDescent="0.25">
      <c r="C342" s="112"/>
    </row>
    <row r="343" spans="3:3" ht="15" customHeight="1" x14ac:dyDescent="0.25">
      <c r="C343" s="112"/>
    </row>
    <row r="344" spans="3:3" ht="15" customHeight="1" x14ac:dyDescent="0.25">
      <c r="C344" s="112"/>
    </row>
    <row r="345" spans="3:3" ht="15" customHeight="1" x14ac:dyDescent="0.25">
      <c r="C345" s="112"/>
    </row>
    <row r="346" spans="3:3" ht="15" customHeight="1" x14ac:dyDescent="0.25">
      <c r="C346" s="112"/>
    </row>
    <row r="347" spans="3:3" ht="15" customHeight="1" x14ac:dyDescent="0.25">
      <c r="C347" s="112"/>
    </row>
    <row r="348" spans="3:3" ht="15" customHeight="1" x14ac:dyDescent="0.25">
      <c r="C348" s="112"/>
    </row>
    <row r="349" spans="3:3" ht="15" customHeight="1" x14ac:dyDescent="0.25">
      <c r="C349" s="112"/>
    </row>
    <row r="350" spans="3:3" ht="15" customHeight="1" x14ac:dyDescent="0.25">
      <c r="C350" s="112"/>
    </row>
    <row r="351" spans="3:3" ht="15" customHeight="1" x14ac:dyDescent="0.25">
      <c r="C351" s="112"/>
    </row>
    <row r="352" spans="3:3" ht="15" customHeight="1" x14ac:dyDescent="0.25">
      <c r="C352" s="112"/>
    </row>
    <row r="353" spans="3:3" ht="15" customHeight="1" x14ac:dyDescent="0.25">
      <c r="C353" s="112"/>
    </row>
    <row r="354" spans="3:3" ht="15" customHeight="1" x14ac:dyDescent="0.25">
      <c r="C354" s="112"/>
    </row>
    <row r="355" spans="3:3" ht="15" customHeight="1" x14ac:dyDescent="0.25">
      <c r="C355" s="112"/>
    </row>
    <row r="356" spans="3:3" ht="15" customHeight="1" x14ac:dyDescent="0.25">
      <c r="C356" s="112"/>
    </row>
    <row r="357" spans="3:3" ht="15" customHeight="1" x14ac:dyDescent="0.25">
      <c r="C357" s="112"/>
    </row>
    <row r="358" spans="3:3" ht="15" customHeight="1" x14ac:dyDescent="0.25">
      <c r="C358" s="112"/>
    </row>
    <row r="359" spans="3:3" ht="15" customHeight="1" x14ac:dyDescent="0.25">
      <c r="C359" s="112"/>
    </row>
    <row r="360" spans="3:3" ht="15" customHeight="1" x14ac:dyDescent="0.25">
      <c r="C360" s="112"/>
    </row>
    <row r="361" spans="3:3" ht="15" customHeight="1" x14ac:dyDescent="0.25">
      <c r="C361" s="112"/>
    </row>
    <row r="362" spans="3:3" ht="15" customHeight="1" x14ac:dyDescent="0.25">
      <c r="C362" s="112"/>
    </row>
    <row r="363" spans="3:3" ht="15" customHeight="1" x14ac:dyDescent="0.25">
      <c r="C363" s="112"/>
    </row>
    <row r="364" spans="3:3" ht="15" customHeight="1" x14ac:dyDescent="0.25">
      <c r="C364" s="112"/>
    </row>
    <row r="365" spans="3:3" ht="15" customHeight="1" x14ac:dyDescent="0.25">
      <c r="C365" s="112"/>
    </row>
    <row r="366" spans="3:3" ht="15" customHeight="1" x14ac:dyDescent="0.25">
      <c r="C366" s="112"/>
    </row>
    <row r="367" spans="3:3" ht="15" customHeight="1" x14ac:dyDescent="0.25">
      <c r="C367" s="112"/>
    </row>
    <row r="368" spans="3:3" ht="15" customHeight="1" x14ac:dyDescent="0.25">
      <c r="C368" s="112"/>
    </row>
    <row r="369" spans="3:3" ht="15" customHeight="1" x14ac:dyDescent="0.25">
      <c r="C369" s="112"/>
    </row>
    <row r="370" spans="3:3" ht="15" customHeight="1" x14ac:dyDescent="0.25">
      <c r="C370" s="112"/>
    </row>
    <row r="371" spans="3:3" ht="15" customHeight="1" x14ac:dyDescent="0.25">
      <c r="C371" s="112"/>
    </row>
    <row r="372" spans="3:3" ht="15" customHeight="1" x14ac:dyDescent="0.25">
      <c r="C372" s="112"/>
    </row>
    <row r="373" spans="3:3" ht="15" customHeight="1" x14ac:dyDescent="0.25">
      <c r="C373" s="112"/>
    </row>
    <row r="374" spans="3:3" ht="15" customHeight="1" x14ac:dyDescent="0.25">
      <c r="C374" s="112"/>
    </row>
    <row r="375" spans="3:3" ht="15" customHeight="1" x14ac:dyDescent="0.25">
      <c r="C375" s="112"/>
    </row>
    <row r="376" spans="3:3" ht="15" customHeight="1" x14ac:dyDescent="0.25">
      <c r="C376" s="112"/>
    </row>
    <row r="377" spans="3:3" ht="15" customHeight="1" x14ac:dyDescent="0.25">
      <c r="C377" s="112"/>
    </row>
    <row r="378" spans="3:3" ht="15" customHeight="1" x14ac:dyDescent="0.25">
      <c r="C378" s="112"/>
    </row>
    <row r="379" spans="3:3" ht="15" customHeight="1" x14ac:dyDescent="0.25">
      <c r="C379" s="112"/>
    </row>
    <row r="380" spans="3:3" ht="15" customHeight="1" x14ac:dyDescent="0.25">
      <c r="C380" s="112"/>
    </row>
    <row r="381" spans="3:3" ht="15" customHeight="1" x14ac:dyDescent="0.25">
      <c r="C381" s="112"/>
    </row>
    <row r="382" spans="3:3" ht="15" customHeight="1" x14ac:dyDescent="0.25">
      <c r="C382" s="112"/>
    </row>
    <row r="383" spans="3:3" ht="15" customHeight="1" x14ac:dyDescent="0.25">
      <c r="C383" s="112"/>
    </row>
    <row r="384" spans="3:3" ht="15" customHeight="1" x14ac:dyDescent="0.25">
      <c r="C384" s="112"/>
    </row>
    <row r="385" spans="3:3" ht="15" customHeight="1" x14ac:dyDescent="0.25">
      <c r="C385" s="112"/>
    </row>
    <row r="386" spans="3:3" ht="15" customHeight="1" x14ac:dyDescent="0.25">
      <c r="C386" s="112"/>
    </row>
    <row r="387" spans="3:3" ht="15" customHeight="1" x14ac:dyDescent="0.25">
      <c r="C387" s="112"/>
    </row>
    <row r="388" spans="3:3" ht="15" customHeight="1" x14ac:dyDescent="0.25">
      <c r="C388" s="112"/>
    </row>
    <row r="389" spans="3:3" ht="15" customHeight="1" x14ac:dyDescent="0.25">
      <c r="C389" s="112"/>
    </row>
    <row r="390" spans="3:3" ht="15" customHeight="1" x14ac:dyDescent="0.25">
      <c r="C390" s="112"/>
    </row>
    <row r="391" spans="3:3" ht="15" customHeight="1" x14ac:dyDescent="0.25">
      <c r="C391" s="112"/>
    </row>
    <row r="392" spans="3:3" ht="15" customHeight="1" x14ac:dyDescent="0.25">
      <c r="C392" s="112"/>
    </row>
    <row r="393" spans="3:3" ht="15" customHeight="1" x14ac:dyDescent="0.25">
      <c r="C393" s="112"/>
    </row>
    <row r="394" spans="3:3" ht="15" customHeight="1" x14ac:dyDescent="0.25">
      <c r="C394" s="112"/>
    </row>
    <row r="395" spans="3:3" ht="15" customHeight="1" x14ac:dyDescent="0.25">
      <c r="C395" s="112"/>
    </row>
    <row r="396" spans="3:3" ht="15" customHeight="1" x14ac:dyDescent="0.25">
      <c r="C396" s="112"/>
    </row>
    <row r="397" spans="3:3" ht="15" customHeight="1" x14ac:dyDescent="0.25">
      <c r="C397" s="112"/>
    </row>
    <row r="398" spans="3:3" ht="15" customHeight="1" x14ac:dyDescent="0.25">
      <c r="C398" s="112"/>
    </row>
    <row r="399" spans="3:3" ht="15" customHeight="1" x14ac:dyDescent="0.25">
      <c r="C399" s="112"/>
    </row>
    <row r="400" spans="3:3" ht="15" customHeight="1" x14ac:dyDescent="0.25">
      <c r="C400" s="112"/>
    </row>
    <row r="401" spans="3:3" ht="15" customHeight="1" x14ac:dyDescent="0.25">
      <c r="C401" s="112"/>
    </row>
    <row r="402" spans="3:3" ht="15" customHeight="1" x14ac:dyDescent="0.25">
      <c r="C402" s="112"/>
    </row>
    <row r="403" spans="3:3" ht="15" customHeight="1" x14ac:dyDescent="0.25">
      <c r="C403" s="112"/>
    </row>
    <row r="404" spans="3:3" ht="15" customHeight="1" x14ac:dyDescent="0.25">
      <c r="C404" s="112"/>
    </row>
    <row r="405" spans="3:3" ht="15" customHeight="1" x14ac:dyDescent="0.25">
      <c r="C405" s="112"/>
    </row>
    <row r="406" spans="3:3" ht="15" customHeight="1" x14ac:dyDescent="0.25">
      <c r="C406" s="112"/>
    </row>
    <row r="407" spans="3:3" ht="15" customHeight="1" x14ac:dyDescent="0.25">
      <c r="C407" s="112"/>
    </row>
    <row r="408" spans="3:3" ht="15" customHeight="1" x14ac:dyDescent="0.25">
      <c r="C408" s="112"/>
    </row>
    <row r="409" spans="3:3" ht="15" customHeight="1" x14ac:dyDescent="0.25">
      <c r="C409" s="112"/>
    </row>
    <row r="410" spans="3:3" ht="15" customHeight="1" x14ac:dyDescent="0.25">
      <c r="C410" s="112"/>
    </row>
    <row r="411" spans="3:3" ht="15" customHeight="1" x14ac:dyDescent="0.25">
      <c r="C411" s="112"/>
    </row>
    <row r="412" spans="3:3" ht="15" customHeight="1" x14ac:dyDescent="0.25">
      <c r="C412" s="112"/>
    </row>
    <row r="413" spans="3:3" ht="15" customHeight="1" x14ac:dyDescent="0.25">
      <c r="C413" s="112"/>
    </row>
    <row r="414" spans="3:3" ht="15" customHeight="1" x14ac:dyDescent="0.25">
      <c r="C414" s="112"/>
    </row>
    <row r="415" spans="3:3" ht="15" customHeight="1" x14ac:dyDescent="0.25">
      <c r="C415" s="112"/>
    </row>
    <row r="416" spans="3:3" ht="15" customHeight="1" x14ac:dyDescent="0.25">
      <c r="C416" s="112"/>
    </row>
    <row r="417" spans="3:3" ht="15" customHeight="1" x14ac:dyDescent="0.25">
      <c r="C417" s="112"/>
    </row>
    <row r="418" spans="3:3" ht="15" customHeight="1" x14ac:dyDescent="0.25">
      <c r="C418" s="112"/>
    </row>
    <row r="419" spans="3:3" ht="15" customHeight="1" x14ac:dyDescent="0.25">
      <c r="C419" s="112"/>
    </row>
    <row r="420" spans="3:3" ht="15" customHeight="1" x14ac:dyDescent="0.25">
      <c r="C420" s="112"/>
    </row>
    <row r="421" spans="3:3" ht="15" customHeight="1" x14ac:dyDescent="0.25">
      <c r="C421" s="112"/>
    </row>
    <row r="422" spans="3:3" ht="15" customHeight="1" x14ac:dyDescent="0.25">
      <c r="C422" s="112"/>
    </row>
    <row r="423" spans="3:3" ht="15" customHeight="1" x14ac:dyDescent="0.25">
      <c r="C423" s="112"/>
    </row>
    <row r="424" spans="3:3" ht="15" customHeight="1" x14ac:dyDescent="0.25">
      <c r="C424" s="112"/>
    </row>
    <row r="425" spans="3:3" ht="15" customHeight="1" x14ac:dyDescent="0.25">
      <c r="C425" s="112"/>
    </row>
    <row r="426" spans="3:3" ht="15" customHeight="1" x14ac:dyDescent="0.25">
      <c r="C426" s="112"/>
    </row>
    <row r="427" spans="3:3" ht="15" customHeight="1" x14ac:dyDescent="0.25">
      <c r="C427" s="112"/>
    </row>
    <row r="428" spans="3:3" ht="15" customHeight="1" x14ac:dyDescent="0.25">
      <c r="C428" s="112"/>
    </row>
    <row r="429" spans="3:3" ht="15" customHeight="1" x14ac:dyDescent="0.25">
      <c r="C429" s="112"/>
    </row>
    <row r="430" spans="3:3" ht="15" customHeight="1" x14ac:dyDescent="0.25">
      <c r="C430" s="112"/>
    </row>
    <row r="431" spans="3:3" ht="15" customHeight="1" x14ac:dyDescent="0.25">
      <c r="C431" s="112"/>
    </row>
    <row r="432" spans="3:3" ht="15" customHeight="1" x14ac:dyDescent="0.25">
      <c r="C432" s="112"/>
    </row>
    <row r="433" spans="3:3" ht="15" customHeight="1" x14ac:dyDescent="0.25">
      <c r="C433" s="112"/>
    </row>
    <row r="434" spans="3:3" ht="15" customHeight="1" x14ac:dyDescent="0.25">
      <c r="C434" s="112"/>
    </row>
    <row r="435" spans="3:3" ht="15" customHeight="1" x14ac:dyDescent="0.25">
      <c r="C435" s="112"/>
    </row>
    <row r="436" spans="3:3" ht="15" customHeight="1" x14ac:dyDescent="0.25">
      <c r="C436" s="112"/>
    </row>
    <row r="437" spans="3:3" ht="15" customHeight="1" x14ac:dyDescent="0.25">
      <c r="C437" s="112"/>
    </row>
    <row r="438" spans="3:3" ht="15" customHeight="1" x14ac:dyDescent="0.25">
      <c r="C438" s="112"/>
    </row>
    <row r="439" spans="3:3" ht="15" customHeight="1" x14ac:dyDescent="0.25">
      <c r="C439" s="112"/>
    </row>
    <row r="440" spans="3:3" ht="15" customHeight="1" x14ac:dyDescent="0.25">
      <c r="C440" s="112"/>
    </row>
    <row r="441" spans="3:3" ht="15" customHeight="1" x14ac:dyDescent="0.25">
      <c r="C441" s="112"/>
    </row>
    <row r="442" spans="3:3" ht="15" customHeight="1" x14ac:dyDescent="0.25">
      <c r="C442" s="112"/>
    </row>
    <row r="443" spans="3:3" ht="15" customHeight="1" x14ac:dyDescent="0.25">
      <c r="C443" s="112"/>
    </row>
    <row r="444" spans="3:3" ht="15" customHeight="1" x14ac:dyDescent="0.25">
      <c r="C444" s="112"/>
    </row>
    <row r="445" spans="3:3" ht="15" customHeight="1" x14ac:dyDescent="0.25">
      <c r="C445" s="112"/>
    </row>
    <row r="446" spans="3:3" ht="15" customHeight="1" x14ac:dyDescent="0.25">
      <c r="C446" s="112"/>
    </row>
    <row r="447" spans="3:3" ht="15" customHeight="1" x14ac:dyDescent="0.25">
      <c r="C447" s="112"/>
    </row>
    <row r="448" spans="3:3" ht="15" customHeight="1" x14ac:dyDescent="0.25">
      <c r="C448" s="112"/>
    </row>
    <row r="449" spans="3:3" ht="15" customHeight="1" x14ac:dyDescent="0.25">
      <c r="C449" s="112"/>
    </row>
    <row r="450" spans="3:3" ht="15" customHeight="1" x14ac:dyDescent="0.25">
      <c r="C450" s="112"/>
    </row>
    <row r="451" spans="3:3" ht="15" customHeight="1" x14ac:dyDescent="0.25">
      <c r="C451" s="112"/>
    </row>
    <row r="452" spans="3:3" ht="15" customHeight="1" x14ac:dyDescent="0.25">
      <c r="C452" s="112"/>
    </row>
    <row r="453" spans="3:3" ht="15" customHeight="1" x14ac:dyDescent="0.25">
      <c r="C453" s="112"/>
    </row>
    <row r="454" spans="3:3" ht="15" customHeight="1" x14ac:dyDescent="0.25">
      <c r="C454" s="112"/>
    </row>
    <row r="455" spans="3:3" ht="15" customHeight="1" x14ac:dyDescent="0.25">
      <c r="C455" s="112"/>
    </row>
    <row r="456" spans="3:3" ht="15" customHeight="1" x14ac:dyDescent="0.25">
      <c r="C456" s="112"/>
    </row>
    <row r="457" spans="3:3" ht="15" customHeight="1" x14ac:dyDescent="0.25">
      <c r="C457" s="112"/>
    </row>
    <row r="458" spans="3:3" ht="15" customHeight="1" x14ac:dyDescent="0.25">
      <c r="C458" s="112"/>
    </row>
    <row r="459" spans="3:3" ht="15" customHeight="1" x14ac:dyDescent="0.25">
      <c r="C459" s="112"/>
    </row>
    <row r="460" spans="3:3" ht="15" customHeight="1" x14ac:dyDescent="0.25">
      <c r="C460" s="112"/>
    </row>
    <row r="461" spans="3:3" ht="15" customHeight="1" x14ac:dyDescent="0.25">
      <c r="C461" s="112"/>
    </row>
    <row r="462" spans="3:3" ht="15" customHeight="1" x14ac:dyDescent="0.25">
      <c r="C462" s="112"/>
    </row>
    <row r="463" spans="3:3" ht="15" customHeight="1" x14ac:dyDescent="0.25">
      <c r="C463" s="112"/>
    </row>
    <row r="464" spans="3:3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2SbV2qFJghNiBjQnudnuIN5FyxGaJNNhwv+2bL9Tmpr6aPxmDkrhQpf53GRrTC3spOY6MFY17BCmTF2outE/yQ==" saltValue="JRtHjTBH1Atsioc3YRjiRQ==" spinCount="100000" sheet="1" scenarios="1" formatCells="0" formatColumns="0" insertRows="0" deleteRows="0" autoFilter="0"/>
  <autoFilter ref="A5:A9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3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9" width="15.5703125" customWidth="1"/>
  </cols>
  <sheetData>
    <row r="1" spans="1:15" ht="15" customHeight="1" x14ac:dyDescent="0.25">
      <c r="A1" s="4" t="s">
        <v>0</v>
      </c>
      <c r="B1" s="8"/>
      <c r="C1" s="8"/>
      <c r="D1" s="8"/>
      <c r="E1" s="8"/>
      <c r="F1" s="8"/>
    </row>
    <row r="2" spans="1:15" ht="15" customHeight="1" x14ac:dyDescent="0.25">
      <c r="B2" s="176" t="s">
        <v>30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112"/>
    </row>
    <row r="5" spans="1:15" ht="15" customHeight="1" x14ac:dyDescent="0.25">
      <c r="A5" t="s">
        <v>2</v>
      </c>
      <c r="C5" s="113">
        <v>2024</v>
      </c>
      <c r="D5" s="17">
        <v>2023</v>
      </c>
      <c r="E5" s="17">
        <v>2022</v>
      </c>
      <c r="F5" s="17">
        <v>2021</v>
      </c>
      <c r="G5" s="16" t="s">
        <v>113</v>
      </c>
      <c r="H5" s="16" t="s">
        <v>3</v>
      </c>
      <c r="I5" s="46" t="s">
        <v>4</v>
      </c>
    </row>
    <row r="6" spans="1:15" ht="15" customHeight="1" x14ac:dyDescent="0.25">
      <c r="A6" t="s">
        <v>5</v>
      </c>
      <c r="B6" s="8"/>
      <c r="C6" s="114"/>
      <c r="D6" s="8"/>
      <c r="E6" s="8"/>
      <c r="F6" s="8"/>
    </row>
    <row r="7" spans="1:15" ht="15" customHeight="1" x14ac:dyDescent="0.25">
      <c r="A7" s="141" t="s">
        <v>5</v>
      </c>
      <c r="B7" s="142" t="s">
        <v>31</v>
      </c>
      <c r="C7" s="94"/>
      <c r="D7" s="143"/>
      <c r="E7" s="143"/>
      <c r="F7" s="143"/>
      <c r="G7" s="144">
        <f t="shared" ref="G7:G50" si="0">IF(ISERROR(C7- D7)=TRUE,"",C7 - D7)</f>
        <v>0</v>
      </c>
      <c r="H7" s="145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9"/>
      <c r="J7" s="112"/>
      <c r="K7" s="112"/>
      <c r="L7" s="112"/>
      <c r="M7" s="112"/>
      <c r="N7" s="112"/>
      <c r="O7" s="112"/>
    </row>
    <row r="8" spans="1:15" ht="15" customHeight="1" x14ac:dyDescent="0.25">
      <c r="A8" s="141" t="s">
        <v>5</v>
      </c>
      <c r="B8" s="112" t="s">
        <v>32</v>
      </c>
      <c r="C8" s="78"/>
      <c r="D8" s="146"/>
      <c r="E8" s="146"/>
      <c r="F8" s="146"/>
      <c r="G8" s="147">
        <f t="shared" si="0"/>
        <v>0</v>
      </c>
      <c r="H8" s="148" t="str">
        <f t="shared" si="1"/>
        <v/>
      </c>
      <c r="I8" s="63"/>
      <c r="J8" s="112"/>
      <c r="K8" s="112"/>
      <c r="L8" s="112"/>
      <c r="M8" s="112"/>
      <c r="N8" s="112"/>
      <c r="O8" s="112"/>
    </row>
    <row r="9" spans="1:15" ht="15" customHeight="1" x14ac:dyDescent="0.25">
      <c r="A9" s="141" t="s">
        <v>5</v>
      </c>
      <c r="B9" s="142" t="s">
        <v>33</v>
      </c>
      <c r="C9" s="94"/>
      <c r="D9" s="143"/>
      <c r="E9" s="143"/>
      <c r="F9" s="143"/>
      <c r="G9" s="144">
        <f t="shared" si="0"/>
        <v>0</v>
      </c>
      <c r="H9" s="145" t="str">
        <f t="shared" si="1"/>
        <v/>
      </c>
      <c r="I9" s="59"/>
      <c r="J9" s="112"/>
      <c r="K9" s="112"/>
      <c r="L9" s="112"/>
      <c r="M9" s="112"/>
      <c r="N9" s="112"/>
      <c r="O9" s="112"/>
    </row>
    <row r="10" spans="1:15" s="3" customFormat="1" ht="15" customHeight="1" x14ac:dyDescent="0.25">
      <c r="A10" s="141" t="s">
        <v>5</v>
      </c>
      <c r="B10" s="114" t="s">
        <v>14</v>
      </c>
      <c r="C10" s="132">
        <f>SUMIFS((C7:C9),(A7:A9),A10)</f>
        <v>0</v>
      </c>
      <c r="D10" s="132">
        <f>SUMIFS((D7:D9),(A7:A9),A10)</f>
        <v>0</v>
      </c>
      <c r="E10" s="132">
        <f>SUMIFS((E7:E9),(A7:A9),A10)</f>
        <v>0</v>
      </c>
      <c r="F10" s="132">
        <f>SUMIFS((F7:F9),(A7:A9),A10)</f>
        <v>0</v>
      </c>
      <c r="G10" s="150">
        <f t="shared" si="0"/>
        <v>0</v>
      </c>
      <c r="H10" s="151" t="str">
        <f t="shared" si="1"/>
        <v/>
      </c>
      <c r="I10" s="102"/>
      <c r="J10" s="114"/>
      <c r="K10" s="114"/>
      <c r="L10" s="114"/>
      <c r="M10" s="114"/>
      <c r="N10" s="114"/>
      <c r="O10" s="114"/>
    </row>
    <row r="11" spans="1:15" ht="15" customHeight="1" x14ac:dyDescent="0.25">
      <c r="A11" t="s">
        <v>15</v>
      </c>
      <c r="B11" s="34"/>
      <c r="C11" s="137"/>
      <c r="D11" s="41"/>
      <c r="E11" s="41"/>
      <c r="F11" s="41"/>
      <c r="G11" s="56">
        <f t="shared" si="0"/>
        <v>0</v>
      </c>
      <c r="H11" s="65" t="str">
        <f t="shared" si="1"/>
        <v/>
      </c>
      <c r="I11" s="2"/>
    </row>
    <row r="12" spans="1:15" ht="15" customHeight="1" x14ac:dyDescent="0.25">
      <c r="A12" s="141" t="s">
        <v>15</v>
      </c>
      <c r="B12" s="112" t="s">
        <v>31</v>
      </c>
      <c r="C12" s="78"/>
      <c r="D12" s="146"/>
      <c r="E12" s="146"/>
      <c r="F12" s="146"/>
      <c r="G12" s="147">
        <f t="shared" si="0"/>
        <v>0</v>
      </c>
      <c r="H12" s="148" t="str">
        <f t="shared" si="1"/>
        <v/>
      </c>
      <c r="I12" s="63"/>
      <c r="J12" s="112"/>
      <c r="K12" s="112"/>
      <c r="L12" s="112"/>
      <c r="M12" s="112"/>
      <c r="N12" s="112"/>
      <c r="O12" s="112"/>
    </row>
    <row r="13" spans="1:15" ht="15" customHeight="1" x14ac:dyDescent="0.25">
      <c r="A13" s="141" t="s">
        <v>15</v>
      </c>
      <c r="B13" s="142" t="s">
        <v>32</v>
      </c>
      <c r="C13" s="94"/>
      <c r="D13" s="143"/>
      <c r="E13" s="143"/>
      <c r="F13" s="143"/>
      <c r="G13" s="144">
        <f t="shared" si="0"/>
        <v>0</v>
      </c>
      <c r="H13" s="145" t="str">
        <f t="shared" si="1"/>
        <v/>
      </c>
      <c r="I13" s="59"/>
      <c r="J13" s="112"/>
      <c r="K13" s="112"/>
      <c r="L13" s="112"/>
      <c r="M13" s="112"/>
      <c r="N13" s="112"/>
      <c r="O13" s="112"/>
    </row>
    <row r="14" spans="1:15" s="30" customFormat="1" ht="15" customHeight="1" x14ac:dyDescent="0.25">
      <c r="A14" s="133" t="s">
        <v>15</v>
      </c>
      <c r="B14" s="124" t="s">
        <v>33</v>
      </c>
      <c r="C14" s="95"/>
      <c r="D14" s="121"/>
      <c r="E14" s="121"/>
      <c r="F14" s="121"/>
      <c r="G14" s="122">
        <f t="shared" si="0"/>
        <v>0</v>
      </c>
      <c r="H14" s="123" t="str">
        <f t="shared" si="1"/>
        <v/>
      </c>
      <c r="I14" s="100"/>
      <c r="J14" s="124"/>
      <c r="K14" s="124"/>
      <c r="L14" s="124"/>
      <c r="M14" s="124"/>
      <c r="N14" s="124"/>
      <c r="O14" s="124"/>
    </row>
    <row r="15" spans="1:15" s="3" customFormat="1" ht="15" customHeight="1" x14ac:dyDescent="0.25">
      <c r="A15" s="135" t="s">
        <v>15</v>
      </c>
      <c r="B15" s="136" t="s">
        <v>14</v>
      </c>
      <c r="C15" s="137">
        <f>SUMIFS((C7:C14),(A7:A14),A15)</f>
        <v>0</v>
      </c>
      <c r="D15" s="137">
        <f>SUMIFS((D7:D14),(A7:A14),A15)</f>
        <v>0</v>
      </c>
      <c r="E15" s="137">
        <f>SUMIFS((E7:E14),(A7:A14),A15)</f>
        <v>0</v>
      </c>
      <c r="F15" s="137">
        <f>SUMIFS((F7:F14),(A7:A14),A15)</f>
        <v>0</v>
      </c>
      <c r="G15" s="138">
        <f t="shared" si="0"/>
        <v>0</v>
      </c>
      <c r="H15" s="139" t="str">
        <f t="shared" si="1"/>
        <v/>
      </c>
      <c r="I15" s="28"/>
      <c r="J15" s="114"/>
      <c r="K15" s="114"/>
      <c r="L15" s="114"/>
      <c r="M15" s="114"/>
      <c r="N15" s="114"/>
      <c r="O15" s="114"/>
    </row>
    <row r="16" spans="1:15" ht="15" customHeight="1" x14ac:dyDescent="0.25">
      <c r="A16" t="s">
        <v>16</v>
      </c>
      <c r="B16" s="8"/>
      <c r="C16" s="132"/>
      <c r="D16" s="60"/>
      <c r="E16" s="60"/>
      <c r="F16" s="60"/>
      <c r="G16" s="64">
        <f t="shared" si="0"/>
        <v>0</v>
      </c>
      <c r="H16" s="23" t="str">
        <f t="shared" si="1"/>
        <v/>
      </c>
    </row>
    <row r="17" spans="1:15" ht="15" customHeight="1" x14ac:dyDescent="0.25">
      <c r="A17" s="141" t="s">
        <v>16</v>
      </c>
      <c r="B17" s="142" t="s">
        <v>31</v>
      </c>
      <c r="C17" s="94"/>
      <c r="D17" s="143"/>
      <c r="E17" s="143"/>
      <c r="F17" s="143"/>
      <c r="G17" s="144">
        <f t="shared" si="0"/>
        <v>0</v>
      </c>
      <c r="H17" s="145" t="str">
        <f t="shared" si="1"/>
        <v/>
      </c>
      <c r="I17" s="59"/>
      <c r="J17" s="112"/>
      <c r="K17" s="112"/>
      <c r="L17" s="112"/>
      <c r="M17" s="112"/>
      <c r="N17" s="112"/>
      <c r="O17" s="112"/>
    </row>
    <row r="18" spans="1:15" ht="15" customHeight="1" x14ac:dyDescent="0.25">
      <c r="A18" s="141" t="s">
        <v>16</v>
      </c>
      <c r="B18" s="112" t="s">
        <v>32</v>
      </c>
      <c r="C18" s="78"/>
      <c r="D18" s="146"/>
      <c r="E18" s="146"/>
      <c r="F18" s="146"/>
      <c r="G18" s="147">
        <f t="shared" si="0"/>
        <v>0</v>
      </c>
      <c r="H18" s="148" t="str">
        <f t="shared" si="1"/>
        <v/>
      </c>
      <c r="I18" s="63"/>
      <c r="J18" s="112"/>
      <c r="K18" s="112"/>
      <c r="L18" s="112"/>
      <c r="M18" s="112"/>
      <c r="N18" s="112"/>
      <c r="O18" s="112"/>
    </row>
    <row r="19" spans="1:15" ht="15" customHeight="1" x14ac:dyDescent="0.25">
      <c r="A19" s="115" t="s">
        <v>16</v>
      </c>
      <c r="B19" s="116" t="s">
        <v>33</v>
      </c>
      <c r="C19" s="93"/>
      <c r="D19" s="140"/>
      <c r="E19" s="140"/>
      <c r="F19" s="140"/>
      <c r="G19" s="118">
        <f t="shared" si="0"/>
        <v>0</v>
      </c>
      <c r="H19" s="119" t="str">
        <f t="shared" si="1"/>
        <v/>
      </c>
      <c r="I19" s="104"/>
      <c r="J19" s="112"/>
      <c r="K19" s="112"/>
      <c r="L19" s="112"/>
      <c r="M19" s="112"/>
      <c r="N19" s="112"/>
      <c r="O19" s="112"/>
    </row>
    <row r="20" spans="1:15" s="3" customFormat="1" ht="15" customHeight="1" x14ac:dyDescent="0.25">
      <c r="A20" s="135" t="s">
        <v>16</v>
      </c>
      <c r="B20" s="114" t="s">
        <v>14</v>
      </c>
      <c r="C20" s="132">
        <f>SUMIFS((C7:C19),(A7:A19),A20)</f>
        <v>0</v>
      </c>
      <c r="D20" s="132">
        <f>SUMIFS((D7:D19),(A7:A19),A20)</f>
        <v>0</v>
      </c>
      <c r="E20" s="132">
        <f>SUMIFS((E7:E19),(A7:A19),A20)</f>
        <v>0</v>
      </c>
      <c r="F20" s="132">
        <f>SUMIFS((F7:F19),(A7:A19),A20)</f>
        <v>0</v>
      </c>
      <c r="G20" s="152">
        <f t="shared" si="0"/>
        <v>0</v>
      </c>
      <c r="H20" s="151" t="str">
        <f t="shared" si="1"/>
        <v/>
      </c>
      <c r="I20" s="102"/>
      <c r="J20" s="114"/>
      <c r="K20" s="114"/>
      <c r="L20" s="114"/>
      <c r="M20" s="114"/>
      <c r="N20" s="114"/>
      <c r="O20" s="114"/>
    </row>
    <row r="21" spans="1:15" ht="15" customHeight="1" x14ac:dyDescent="0.25">
      <c r="A21" t="s">
        <v>17</v>
      </c>
      <c r="B21" s="34"/>
      <c r="C21" s="137"/>
      <c r="D21" s="41"/>
      <c r="E21" s="41"/>
      <c r="F21" s="41"/>
      <c r="G21" s="39">
        <f t="shared" si="0"/>
        <v>0</v>
      </c>
      <c r="H21" s="24" t="str">
        <f t="shared" si="1"/>
        <v/>
      </c>
      <c r="I21" s="2"/>
    </row>
    <row r="22" spans="1:15" ht="15" customHeight="1" x14ac:dyDescent="0.25">
      <c r="A22" s="141" t="s">
        <v>17</v>
      </c>
      <c r="B22" s="112" t="s">
        <v>31</v>
      </c>
      <c r="C22" s="78"/>
      <c r="D22" s="146"/>
      <c r="E22" s="146"/>
      <c r="F22" s="146"/>
      <c r="G22" s="147">
        <f t="shared" si="0"/>
        <v>0</v>
      </c>
      <c r="H22" s="148" t="str">
        <f t="shared" si="1"/>
        <v/>
      </c>
      <c r="I22" s="63"/>
      <c r="J22" s="112"/>
      <c r="K22" s="112"/>
      <c r="L22" s="112"/>
      <c r="M22" s="112"/>
      <c r="N22" s="112"/>
      <c r="O22" s="112"/>
    </row>
    <row r="23" spans="1:15" ht="15" customHeight="1" x14ac:dyDescent="0.25">
      <c r="A23" s="141" t="s">
        <v>17</v>
      </c>
      <c r="B23" s="142" t="s">
        <v>32</v>
      </c>
      <c r="C23" s="94"/>
      <c r="D23" s="143"/>
      <c r="E23" s="143"/>
      <c r="F23" s="143"/>
      <c r="G23" s="144">
        <f t="shared" si="0"/>
        <v>0</v>
      </c>
      <c r="H23" s="145" t="str">
        <f t="shared" si="1"/>
        <v/>
      </c>
      <c r="I23" s="59"/>
      <c r="J23" s="112"/>
      <c r="K23" s="112"/>
      <c r="L23" s="112"/>
      <c r="M23" s="112"/>
      <c r="N23" s="112"/>
      <c r="O23" s="112"/>
    </row>
    <row r="24" spans="1:15" ht="15" customHeight="1" x14ac:dyDescent="0.25">
      <c r="A24" s="141" t="s">
        <v>17</v>
      </c>
      <c r="B24" s="112" t="s">
        <v>33</v>
      </c>
      <c r="C24" s="78"/>
      <c r="D24" s="146"/>
      <c r="E24" s="146"/>
      <c r="F24" s="146"/>
      <c r="G24" s="147">
        <f t="shared" si="0"/>
        <v>0</v>
      </c>
      <c r="H24" s="148" t="str">
        <f t="shared" si="1"/>
        <v/>
      </c>
      <c r="I24" s="63"/>
      <c r="J24" s="112"/>
      <c r="K24" s="112"/>
      <c r="L24" s="112"/>
      <c r="M24" s="112"/>
      <c r="N24" s="112"/>
      <c r="O24" s="112"/>
    </row>
    <row r="25" spans="1:15" s="3" customFormat="1" ht="15" customHeight="1" x14ac:dyDescent="0.25">
      <c r="A25" s="135" t="s">
        <v>17</v>
      </c>
      <c r="B25" s="136" t="s">
        <v>14</v>
      </c>
      <c r="C25" s="137">
        <f>SUMIFS((C7:C24),(A7:A24),A25)</f>
        <v>0</v>
      </c>
      <c r="D25" s="137">
        <f>SUMIFS((D7:D24),(A7:A24),A25)</f>
        <v>0</v>
      </c>
      <c r="E25" s="137">
        <f>SUMIFS((E7:E24),(A7:A24),A25)</f>
        <v>0</v>
      </c>
      <c r="F25" s="137">
        <f>SUMIFS((F7:F24),(A7:A24),A25)</f>
        <v>0</v>
      </c>
      <c r="G25" s="138">
        <f t="shared" si="0"/>
        <v>0</v>
      </c>
      <c r="H25" s="139" t="str">
        <f t="shared" si="1"/>
        <v/>
      </c>
      <c r="I25" s="28"/>
      <c r="J25" s="114"/>
      <c r="K25" s="114"/>
      <c r="L25" s="114"/>
      <c r="M25" s="114"/>
      <c r="N25" s="114"/>
      <c r="O25" s="114"/>
    </row>
    <row r="26" spans="1:15" ht="15" customHeight="1" x14ac:dyDescent="0.25">
      <c r="A26" t="s">
        <v>18</v>
      </c>
      <c r="B26" s="8"/>
      <c r="C26" s="132"/>
      <c r="D26" s="60"/>
      <c r="E26" s="60"/>
      <c r="F26" s="60"/>
      <c r="G26" s="64">
        <f t="shared" si="0"/>
        <v>0</v>
      </c>
      <c r="H26" s="23" t="str">
        <f t="shared" si="1"/>
        <v/>
      </c>
    </row>
    <row r="27" spans="1:15" ht="15" customHeight="1" x14ac:dyDescent="0.25">
      <c r="A27" s="141" t="s">
        <v>18</v>
      </c>
      <c r="B27" s="142" t="s">
        <v>31</v>
      </c>
      <c r="C27" s="94"/>
      <c r="D27" s="143"/>
      <c r="E27" s="143"/>
      <c r="F27" s="143"/>
      <c r="G27" s="144">
        <f t="shared" si="0"/>
        <v>0</v>
      </c>
      <c r="H27" s="145" t="str">
        <f t="shared" si="1"/>
        <v/>
      </c>
      <c r="I27" s="59"/>
      <c r="J27" s="112"/>
      <c r="K27" s="112"/>
      <c r="L27" s="112"/>
      <c r="M27" s="112"/>
      <c r="N27" s="112"/>
      <c r="O27" s="112"/>
    </row>
    <row r="28" spans="1:15" ht="15" customHeight="1" x14ac:dyDescent="0.25">
      <c r="A28" s="141" t="s">
        <v>18</v>
      </c>
      <c r="B28" s="112" t="s">
        <v>32</v>
      </c>
      <c r="C28" s="78"/>
      <c r="D28" s="146"/>
      <c r="E28" s="146"/>
      <c r="F28" s="146"/>
      <c r="G28" s="147">
        <f t="shared" si="0"/>
        <v>0</v>
      </c>
      <c r="H28" s="148" t="str">
        <f t="shared" si="1"/>
        <v/>
      </c>
      <c r="I28" s="63"/>
      <c r="J28" s="112"/>
      <c r="K28" s="112"/>
      <c r="L28" s="112"/>
      <c r="M28" s="112"/>
      <c r="N28" s="112"/>
      <c r="O28" s="112"/>
    </row>
    <row r="29" spans="1:15" ht="15" customHeight="1" x14ac:dyDescent="0.25">
      <c r="A29" s="141" t="s">
        <v>18</v>
      </c>
      <c r="B29" s="142" t="s">
        <v>33</v>
      </c>
      <c r="C29" s="94"/>
      <c r="D29" s="143"/>
      <c r="E29" s="143"/>
      <c r="F29" s="143"/>
      <c r="G29" s="144">
        <f t="shared" si="0"/>
        <v>0</v>
      </c>
      <c r="H29" s="145" t="str">
        <f t="shared" si="1"/>
        <v/>
      </c>
      <c r="I29" s="59"/>
      <c r="J29" s="112"/>
      <c r="K29" s="112"/>
      <c r="L29" s="112"/>
      <c r="M29" s="112"/>
      <c r="N29" s="112"/>
      <c r="O29" s="112"/>
    </row>
    <row r="30" spans="1:15" s="3" customFormat="1" ht="15" customHeight="1" x14ac:dyDescent="0.25">
      <c r="A30" s="135" t="s">
        <v>18</v>
      </c>
      <c r="B30" s="114" t="s">
        <v>14</v>
      </c>
      <c r="C30" s="132">
        <f>SUMIFS((C7:C29),(A7:A29),A30)</f>
        <v>0</v>
      </c>
      <c r="D30" s="132">
        <f>SUMIFS((D7:D29),(A7:A29),A30)</f>
        <v>0</v>
      </c>
      <c r="E30" s="132">
        <f>SUMIFS((E7:E29),(A7:A29),A30)</f>
        <v>0</v>
      </c>
      <c r="F30" s="132">
        <f>SUMIFS((F7:F29),(A7:A29),A30)</f>
        <v>0</v>
      </c>
      <c r="G30" s="152">
        <f t="shared" si="0"/>
        <v>0</v>
      </c>
      <c r="H30" s="151" t="str">
        <f t="shared" si="1"/>
        <v/>
      </c>
      <c r="I30" s="102"/>
      <c r="J30" s="114"/>
      <c r="K30" s="114"/>
      <c r="L30" s="114"/>
      <c r="M30" s="114"/>
      <c r="N30" s="114"/>
      <c r="O30" s="114"/>
    </row>
    <row r="31" spans="1:15" ht="15" customHeight="1" x14ac:dyDescent="0.25">
      <c r="A31" t="s">
        <v>19</v>
      </c>
      <c r="B31" s="34"/>
      <c r="C31" s="137"/>
      <c r="D31" s="41"/>
      <c r="E31" s="41"/>
      <c r="F31" s="41"/>
      <c r="G31" s="39">
        <f t="shared" si="0"/>
        <v>0</v>
      </c>
      <c r="H31" s="24" t="str">
        <f t="shared" si="1"/>
        <v/>
      </c>
      <c r="I31" s="2"/>
    </row>
    <row r="32" spans="1:15" ht="15" customHeight="1" x14ac:dyDescent="0.25">
      <c r="A32" s="141" t="s">
        <v>19</v>
      </c>
      <c r="B32" s="112" t="s">
        <v>31</v>
      </c>
      <c r="C32" s="78"/>
      <c r="D32" s="146"/>
      <c r="E32" s="146"/>
      <c r="F32" s="146"/>
      <c r="G32" s="147">
        <f t="shared" si="0"/>
        <v>0</v>
      </c>
      <c r="H32" s="148" t="str">
        <f t="shared" si="1"/>
        <v/>
      </c>
      <c r="I32" s="63"/>
      <c r="J32" s="112"/>
      <c r="K32" s="112"/>
      <c r="L32" s="112"/>
      <c r="M32" s="112"/>
      <c r="N32" s="112"/>
      <c r="O32" s="112"/>
    </row>
    <row r="33" spans="1:15" ht="15" customHeight="1" x14ac:dyDescent="0.25">
      <c r="A33" s="141" t="s">
        <v>19</v>
      </c>
      <c r="B33" s="142" t="s">
        <v>32</v>
      </c>
      <c r="C33" s="94"/>
      <c r="D33" s="143"/>
      <c r="E33" s="143"/>
      <c r="F33" s="143"/>
      <c r="G33" s="144">
        <f t="shared" si="0"/>
        <v>0</v>
      </c>
      <c r="H33" s="145" t="str">
        <f t="shared" si="1"/>
        <v/>
      </c>
      <c r="I33" s="59"/>
      <c r="J33" s="112"/>
      <c r="K33" s="112"/>
      <c r="L33" s="112"/>
      <c r="M33" s="112"/>
      <c r="N33" s="112"/>
      <c r="O33" s="112"/>
    </row>
    <row r="34" spans="1:15" ht="15" customHeight="1" x14ac:dyDescent="0.25">
      <c r="A34" s="141" t="s">
        <v>19</v>
      </c>
      <c r="B34" s="112" t="s">
        <v>33</v>
      </c>
      <c r="C34" s="78"/>
      <c r="D34" s="146"/>
      <c r="E34" s="146"/>
      <c r="F34" s="146"/>
      <c r="G34" s="147">
        <f t="shared" si="0"/>
        <v>0</v>
      </c>
      <c r="H34" s="148" t="str">
        <f t="shared" si="1"/>
        <v/>
      </c>
      <c r="I34" s="63"/>
      <c r="J34" s="112"/>
      <c r="K34" s="112"/>
      <c r="L34" s="112"/>
      <c r="M34" s="112"/>
      <c r="N34" s="112"/>
      <c r="O34" s="112"/>
    </row>
    <row r="35" spans="1:15" s="3" customFormat="1" ht="15" customHeight="1" x14ac:dyDescent="0.25">
      <c r="A35" s="135" t="s">
        <v>19</v>
      </c>
      <c r="B35" s="136" t="s">
        <v>14</v>
      </c>
      <c r="C35" s="137">
        <f>SUMIFS((C7:C34),(A7:A34),A35)</f>
        <v>0</v>
      </c>
      <c r="D35" s="137">
        <f>SUMIFS((D7:D34),(A7:A34),A35)</f>
        <v>0</v>
      </c>
      <c r="E35" s="137">
        <f>SUMIFS((E7:E34),(A7:A34),A35)</f>
        <v>0</v>
      </c>
      <c r="F35" s="137">
        <f>SUMIFS((F7:F34),(A7:A34),A35)</f>
        <v>0</v>
      </c>
      <c r="G35" s="138">
        <f t="shared" si="0"/>
        <v>0</v>
      </c>
      <c r="H35" s="139" t="str">
        <f t="shared" si="1"/>
        <v/>
      </c>
      <c r="I35" s="28"/>
      <c r="J35" s="114"/>
      <c r="K35" s="114"/>
      <c r="L35" s="114"/>
      <c r="M35" s="114"/>
      <c r="N35" s="114"/>
      <c r="O35" s="114"/>
    </row>
    <row r="36" spans="1:15" ht="15" customHeight="1" x14ac:dyDescent="0.25">
      <c r="A36" t="s">
        <v>20</v>
      </c>
      <c r="B36" s="8"/>
      <c r="C36" s="132"/>
      <c r="D36" s="60"/>
      <c r="E36" s="60"/>
      <c r="F36" s="60"/>
      <c r="G36" s="64">
        <f t="shared" si="0"/>
        <v>0</v>
      </c>
      <c r="H36" s="23" t="str">
        <f t="shared" si="1"/>
        <v/>
      </c>
      <c r="I36" s="20"/>
    </row>
    <row r="37" spans="1:15" ht="15" customHeight="1" x14ac:dyDescent="0.25">
      <c r="A37" s="141" t="s">
        <v>20</v>
      </c>
      <c r="B37" s="153" t="s">
        <v>31</v>
      </c>
      <c r="C37" s="72"/>
      <c r="D37" s="154"/>
      <c r="E37" s="154"/>
      <c r="F37" s="154"/>
      <c r="G37" s="144">
        <f t="shared" si="0"/>
        <v>0</v>
      </c>
      <c r="H37" s="145" t="str">
        <f t="shared" si="1"/>
        <v/>
      </c>
      <c r="I37" s="68"/>
      <c r="J37" s="112"/>
      <c r="K37" s="112"/>
      <c r="L37" s="112"/>
      <c r="M37" s="112"/>
      <c r="N37" s="112"/>
      <c r="O37" s="112"/>
    </row>
    <row r="38" spans="1:15" ht="15" customHeight="1" x14ac:dyDescent="0.25">
      <c r="A38" s="141" t="s">
        <v>20</v>
      </c>
      <c r="B38" s="155" t="s">
        <v>32</v>
      </c>
      <c r="C38" s="105"/>
      <c r="D38" s="156"/>
      <c r="E38" s="156"/>
      <c r="F38" s="156"/>
      <c r="G38" s="147">
        <f t="shared" si="0"/>
        <v>0</v>
      </c>
      <c r="H38" s="148" t="str">
        <f t="shared" si="1"/>
        <v/>
      </c>
      <c r="I38" s="103"/>
      <c r="J38" s="112"/>
      <c r="K38" s="112"/>
      <c r="L38" s="112"/>
      <c r="M38" s="112"/>
      <c r="N38" s="112"/>
      <c r="O38" s="112"/>
    </row>
    <row r="39" spans="1:15" ht="15" customHeight="1" x14ac:dyDescent="0.25">
      <c r="A39" s="141" t="s">
        <v>20</v>
      </c>
      <c r="B39" s="153" t="s">
        <v>33</v>
      </c>
      <c r="C39" s="72"/>
      <c r="D39" s="154"/>
      <c r="E39" s="154"/>
      <c r="F39" s="154"/>
      <c r="G39" s="144">
        <f t="shared" si="0"/>
        <v>0</v>
      </c>
      <c r="H39" s="145" t="str">
        <f t="shared" si="1"/>
        <v/>
      </c>
      <c r="I39" s="68"/>
      <c r="J39" s="112"/>
      <c r="K39" s="112"/>
      <c r="L39" s="112"/>
      <c r="M39" s="112"/>
      <c r="N39" s="112"/>
      <c r="O39" s="112"/>
    </row>
    <row r="40" spans="1:15" s="3" customFormat="1" ht="15" customHeight="1" x14ac:dyDescent="0.25">
      <c r="A40" s="135" t="s">
        <v>20</v>
      </c>
      <c r="B40" s="114" t="s">
        <v>14</v>
      </c>
      <c r="C40" s="132">
        <f>SUMIFS((C7:C39),(A7:A39),A40)</f>
        <v>0</v>
      </c>
      <c r="D40" s="132">
        <f>SUMIFS((D7:D39),(A7:A39),A40)</f>
        <v>0</v>
      </c>
      <c r="E40" s="132">
        <f>SUMIFS((E7:E39),(A7:A39),A40)</f>
        <v>0</v>
      </c>
      <c r="F40" s="132">
        <f>SUMIFS((F7:F39),(A7:A39),A40)</f>
        <v>0</v>
      </c>
      <c r="G40" s="152">
        <f t="shared" si="0"/>
        <v>0</v>
      </c>
      <c r="H40" s="151" t="str">
        <f t="shared" si="1"/>
        <v/>
      </c>
      <c r="I40" s="102"/>
      <c r="J40" s="114"/>
      <c r="K40" s="114"/>
      <c r="L40" s="114"/>
      <c r="M40" s="114"/>
      <c r="N40" s="114"/>
      <c r="O40" s="114"/>
    </row>
    <row r="41" spans="1:15" s="3" customFormat="1" ht="15" customHeight="1" x14ac:dyDescent="0.25">
      <c r="A41" t="s">
        <v>21</v>
      </c>
      <c r="B41" s="34"/>
      <c r="C41" s="137"/>
      <c r="D41" s="41"/>
      <c r="E41" s="41"/>
      <c r="F41" s="41"/>
      <c r="G41" s="57">
        <f t="shared" si="0"/>
        <v>0</v>
      </c>
      <c r="H41" s="58" t="str">
        <f t="shared" si="1"/>
        <v/>
      </c>
      <c r="I41" s="28"/>
      <c r="J41" s="8"/>
      <c r="K41" s="8"/>
      <c r="L41" s="8"/>
      <c r="M41" s="8"/>
      <c r="N41" s="8"/>
      <c r="O41" s="8"/>
    </row>
    <row r="42" spans="1:15" s="3" customFormat="1" ht="15" customHeight="1" x14ac:dyDescent="0.25">
      <c r="A42" s="149" t="s">
        <v>21</v>
      </c>
      <c r="B42" s="155" t="s">
        <v>31</v>
      </c>
      <c r="C42" s="105"/>
      <c r="D42" s="156"/>
      <c r="E42" s="156"/>
      <c r="F42" s="156"/>
      <c r="G42" s="147">
        <f t="shared" si="0"/>
        <v>0</v>
      </c>
      <c r="H42" s="148" t="str">
        <f t="shared" si="1"/>
        <v/>
      </c>
      <c r="I42" s="102"/>
      <c r="J42" s="114"/>
      <c r="K42" s="114"/>
      <c r="L42" s="114"/>
      <c r="M42" s="114"/>
      <c r="N42" s="114"/>
      <c r="O42" s="114"/>
    </row>
    <row r="43" spans="1:15" s="3" customFormat="1" ht="15" customHeight="1" x14ac:dyDescent="0.25">
      <c r="A43" s="149" t="s">
        <v>21</v>
      </c>
      <c r="B43" s="157" t="s">
        <v>32</v>
      </c>
      <c r="C43" s="73"/>
      <c r="D43" s="158"/>
      <c r="E43" s="158"/>
      <c r="F43" s="158"/>
      <c r="G43" s="144">
        <f t="shared" si="0"/>
        <v>0</v>
      </c>
      <c r="H43" s="145" t="str">
        <f t="shared" si="1"/>
        <v/>
      </c>
      <c r="I43" s="28"/>
      <c r="J43" s="114"/>
      <c r="K43" s="114"/>
      <c r="L43" s="114"/>
      <c r="M43" s="114"/>
      <c r="N43" s="114"/>
      <c r="O43" s="114"/>
    </row>
    <row r="44" spans="1:15" s="3" customFormat="1" ht="15" customHeight="1" x14ac:dyDescent="0.25">
      <c r="A44" s="149" t="s">
        <v>21</v>
      </c>
      <c r="B44" s="155" t="s">
        <v>33</v>
      </c>
      <c r="C44" s="105"/>
      <c r="D44" s="156"/>
      <c r="E44" s="156"/>
      <c r="F44" s="156"/>
      <c r="G44" s="147">
        <f t="shared" si="0"/>
        <v>0</v>
      </c>
      <c r="H44" s="148" t="str">
        <f t="shared" si="1"/>
        <v/>
      </c>
      <c r="I44" s="102"/>
      <c r="J44" s="114"/>
      <c r="K44" s="114"/>
      <c r="L44" s="114"/>
      <c r="M44" s="114"/>
      <c r="N44" s="114"/>
      <c r="O44" s="114"/>
    </row>
    <row r="45" spans="1:15" s="3" customFormat="1" ht="15" customHeight="1" x14ac:dyDescent="0.25">
      <c r="A45" s="149" t="s">
        <v>21</v>
      </c>
      <c r="B45" s="136" t="s">
        <v>14</v>
      </c>
      <c r="C45" s="137">
        <f>SUMIFS((C7:C44),(A7:A44),A45)</f>
        <v>0</v>
      </c>
      <c r="D45" s="137">
        <f>SUMIFS((D7:D44),(A7:A44),A45)</f>
        <v>0</v>
      </c>
      <c r="E45" s="137">
        <f>SUMIFS((E7:E44),(A7:A44),A45)</f>
        <v>0</v>
      </c>
      <c r="F45" s="137">
        <f>SUMIFS((F7:F44),(A7:A44),A45)</f>
        <v>0</v>
      </c>
      <c r="G45" s="138">
        <f t="shared" si="0"/>
        <v>0</v>
      </c>
      <c r="H45" s="139" t="str">
        <f t="shared" si="1"/>
        <v/>
      </c>
      <c r="I45" s="28"/>
      <c r="J45" s="114"/>
      <c r="K45" s="114"/>
      <c r="L45" s="114"/>
      <c r="M45" s="114"/>
      <c r="N45" s="114"/>
      <c r="O45" s="114"/>
    </row>
    <row r="46" spans="1:15" ht="15" customHeight="1" x14ac:dyDescent="0.25">
      <c r="A46" t="s">
        <v>22</v>
      </c>
      <c r="B46" s="8"/>
      <c r="C46" s="132"/>
      <c r="D46" s="60"/>
      <c r="E46" s="60"/>
      <c r="F46" s="60"/>
      <c r="G46" s="64">
        <f t="shared" si="0"/>
        <v>0</v>
      </c>
      <c r="H46" s="23" t="str">
        <f t="shared" si="1"/>
        <v/>
      </c>
      <c r="I46" s="20"/>
    </row>
    <row r="47" spans="1:15" ht="15" customHeight="1" x14ac:dyDescent="0.25">
      <c r="A47" s="141" t="s">
        <v>22</v>
      </c>
      <c r="B47" s="157" t="s">
        <v>31</v>
      </c>
      <c r="C47" s="73"/>
      <c r="D47" s="158"/>
      <c r="E47" s="158"/>
      <c r="F47" s="158"/>
      <c r="G47" s="144">
        <f t="shared" si="0"/>
        <v>0</v>
      </c>
      <c r="H47" s="145" t="str">
        <f t="shared" si="1"/>
        <v/>
      </c>
      <c r="I47" s="70"/>
      <c r="J47" s="112"/>
      <c r="K47" s="112"/>
      <c r="L47" s="112"/>
      <c r="M47" s="112"/>
      <c r="N47" s="112"/>
      <c r="O47" s="112"/>
    </row>
    <row r="48" spans="1:15" ht="15" customHeight="1" x14ac:dyDescent="0.25">
      <c r="A48" s="141" t="s">
        <v>22</v>
      </c>
      <c r="B48" s="155" t="s">
        <v>32</v>
      </c>
      <c r="C48" s="105"/>
      <c r="D48" s="156"/>
      <c r="E48" s="156"/>
      <c r="F48" s="156"/>
      <c r="G48" s="147">
        <f t="shared" si="0"/>
        <v>0</v>
      </c>
      <c r="H48" s="148" t="str">
        <f t="shared" si="1"/>
        <v/>
      </c>
      <c r="I48" s="103"/>
      <c r="J48" s="112"/>
      <c r="K48" s="112"/>
      <c r="L48" s="112"/>
      <c r="M48" s="112"/>
      <c r="N48" s="112"/>
      <c r="O48" s="112"/>
    </row>
    <row r="49" spans="1:15" ht="15" customHeight="1" x14ac:dyDescent="0.25">
      <c r="A49" s="141" t="s">
        <v>22</v>
      </c>
      <c r="B49" s="157" t="s">
        <v>33</v>
      </c>
      <c r="C49" s="73"/>
      <c r="D49" s="158"/>
      <c r="E49" s="158"/>
      <c r="F49" s="158"/>
      <c r="G49" s="144">
        <f t="shared" si="0"/>
        <v>0</v>
      </c>
      <c r="H49" s="145" t="str">
        <f t="shared" si="1"/>
        <v/>
      </c>
      <c r="I49" s="70"/>
      <c r="J49" s="112"/>
      <c r="K49" s="112"/>
      <c r="L49" s="112"/>
      <c r="M49" s="112"/>
      <c r="N49" s="112"/>
      <c r="O49" s="112"/>
    </row>
    <row r="50" spans="1:15" s="3" customFormat="1" ht="15" customHeight="1" x14ac:dyDescent="0.25">
      <c r="A50" s="135" t="s">
        <v>22</v>
      </c>
      <c r="B50" s="136" t="s">
        <v>14</v>
      </c>
      <c r="C50" s="137">
        <f>SUMIFS((C7:C49),(A7:A49),A50)</f>
        <v>0</v>
      </c>
      <c r="D50" s="137">
        <f>SUMIFS((D7:D49),(A7:A49),A50)</f>
        <v>0</v>
      </c>
      <c r="E50" s="137">
        <f>SUMIFS((E7:E49),(A7:A49),A50)</f>
        <v>0</v>
      </c>
      <c r="F50" s="137">
        <f>SUMIFS((F7:F49),(A7:A49),A50)</f>
        <v>0</v>
      </c>
      <c r="G50" s="138">
        <f t="shared" si="0"/>
        <v>0</v>
      </c>
      <c r="H50" s="139" t="str">
        <f t="shared" si="1"/>
        <v/>
      </c>
      <c r="I50" s="28"/>
      <c r="J50" s="114"/>
      <c r="K50" s="114"/>
      <c r="L50" s="114"/>
      <c r="M50" s="114"/>
      <c r="N50" s="114"/>
      <c r="O50" s="114"/>
    </row>
    <row r="51" spans="1:15" ht="15" customHeight="1" x14ac:dyDescent="0.25">
      <c r="C51" s="112"/>
    </row>
    <row r="52" spans="1:15" ht="15" customHeight="1" x14ac:dyDescent="0.25">
      <c r="C52" s="112"/>
    </row>
    <row r="53" spans="1:15" ht="15" customHeight="1" x14ac:dyDescent="0.25">
      <c r="C53" s="112"/>
    </row>
    <row r="54" spans="1:15" ht="15" customHeight="1" x14ac:dyDescent="0.25">
      <c r="C54" s="112"/>
    </row>
    <row r="55" spans="1:15" ht="15" customHeight="1" x14ac:dyDescent="0.25">
      <c r="C55" s="112"/>
    </row>
    <row r="56" spans="1:15" ht="15" customHeight="1" x14ac:dyDescent="0.25">
      <c r="C56" s="112"/>
    </row>
    <row r="57" spans="1:15" ht="15" customHeight="1" x14ac:dyDescent="0.25">
      <c r="C57" s="112"/>
    </row>
    <row r="58" spans="1:15" ht="15" customHeight="1" x14ac:dyDescent="0.25">
      <c r="C58" s="112"/>
    </row>
    <row r="59" spans="1:15" ht="15" customHeight="1" x14ac:dyDescent="0.25">
      <c r="C59" s="112"/>
    </row>
    <row r="60" spans="1:15" ht="15" customHeight="1" x14ac:dyDescent="0.25">
      <c r="C60" s="112"/>
    </row>
    <row r="61" spans="1:15" ht="15" customHeight="1" x14ac:dyDescent="0.25">
      <c r="C61" s="112"/>
    </row>
    <row r="62" spans="1:15" ht="15" customHeight="1" x14ac:dyDescent="0.25">
      <c r="C62" s="112"/>
    </row>
    <row r="63" spans="1:15" ht="15" customHeight="1" x14ac:dyDescent="0.25">
      <c r="C63" s="112"/>
    </row>
    <row r="64" spans="1:15" ht="15" customHeight="1" x14ac:dyDescent="0.25">
      <c r="C64" s="112"/>
    </row>
    <row r="65" spans="3:3" ht="15" customHeight="1" x14ac:dyDescent="0.25">
      <c r="C65" s="112"/>
    </row>
    <row r="66" spans="3:3" ht="15" customHeight="1" x14ac:dyDescent="0.25">
      <c r="C66" s="112"/>
    </row>
    <row r="67" spans="3:3" ht="15" customHeight="1" x14ac:dyDescent="0.25">
      <c r="C67" s="112"/>
    </row>
    <row r="68" spans="3:3" ht="15" customHeight="1" x14ac:dyDescent="0.25">
      <c r="C68" s="112"/>
    </row>
    <row r="69" spans="3:3" ht="15" customHeight="1" x14ac:dyDescent="0.25">
      <c r="C69" s="112"/>
    </row>
    <row r="70" spans="3:3" ht="15" customHeight="1" x14ac:dyDescent="0.25">
      <c r="C70" s="112"/>
    </row>
    <row r="71" spans="3:3" ht="15" customHeight="1" x14ac:dyDescent="0.25">
      <c r="C71" s="112"/>
    </row>
    <row r="72" spans="3:3" ht="15" customHeight="1" x14ac:dyDescent="0.25">
      <c r="C72" s="112"/>
    </row>
    <row r="73" spans="3:3" ht="15" customHeight="1" x14ac:dyDescent="0.25">
      <c r="C73" s="112"/>
    </row>
    <row r="74" spans="3:3" ht="15" customHeight="1" x14ac:dyDescent="0.25">
      <c r="C74" s="112"/>
    </row>
    <row r="75" spans="3:3" ht="15" customHeight="1" x14ac:dyDescent="0.25">
      <c r="C75" s="112"/>
    </row>
    <row r="76" spans="3:3" ht="15" customHeight="1" x14ac:dyDescent="0.25">
      <c r="C76" s="112"/>
    </row>
    <row r="77" spans="3:3" ht="15" customHeight="1" x14ac:dyDescent="0.25">
      <c r="C77" s="112"/>
    </row>
    <row r="78" spans="3:3" ht="15" customHeight="1" x14ac:dyDescent="0.25">
      <c r="C78" s="112"/>
    </row>
    <row r="79" spans="3:3" ht="15" customHeight="1" x14ac:dyDescent="0.25">
      <c r="C79" s="112"/>
    </row>
    <row r="80" spans="3:3" ht="15" customHeight="1" x14ac:dyDescent="0.25">
      <c r="C80" s="112"/>
    </row>
    <row r="81" spans="3:3" ht="15" customHeight="1" x14ac:dyDescent="0.25">
      <c r="C81" s="112"/>
    </row>
    <row r="82" spans="3:3" ht="15" customHeight="1" x14ac:dyDescent="0.25">
      <c r="C82" s="112"/>
    </row>
    <row r="83" spans="3:3" ht="15" customHeight="1" x14ac:dyDescent="0.25">
      <c r="C83" s="112"/>
    </row>
    <row r="84" spans="3:3" ht="15" customHeight="1" x14ac:dyDescent="0.25">
      <c r="C84" s="112"/>
    </row>
    <row r="85" spans="3:3" ht="15" customHeight="1" x14ac:dyDescent="0.25">
      <c r="C85" s="112"/>
    </row>
    <row r="86" spans="3:3" ht="15" customHeight="1" x14ac:dyDescent="0.25">
      <c r="C86" s="112"/>
    </row>
    <row r="87" spans="3:3" ht="15" customHeight="1" x14ac:dyDescent="0.25">
      <c r="C87" s="112"/>
    </row>
    <row r="88" spans="3:3" ht="15" customHeight="1" x14ac:dyDescent="0.25">
      <c r="C88" s="112"/>
    </row>
    <row r="89" spans="3:3" ht="15" customHeight="1" x14ac:dyDescent="0.25">
      <c r="C89" s="112"/>
    </row>
    <row r="90" spans="3:3" ht="15" customHeight="1" x14ac:dyDescent="0.25">
      <c r="C90" s="112"/>
    </row>
    <row r="91" spans="3:3" ht="15" customHeight="1" x14ac:dyDescent="0.25">
      <c r="C91" s="112"/>
    </row>
    <row r="92" spans="3:3" ht="15" customHeight="1" x14ac:dyDescent="0.25">
      <c r="C92" s="112"/>
    </row>
    <row r="93" spans="3:3" ht="15" customHeight="1" x14ac:dyDescent="0.25">
      <c r="C93" s="112"/>
    </row>
    <row r="94" spans="3:3" ht="15" customHeight="1" x14ac:dyDescent="0.25">
      <c r="C94" s="112"/>
    </row>
    <row r="95" spans="3:3" ht="15" customHeight="1" x14ac:dyDescent="0.25">
      <c r="C95" s="112"/>
    </row>
    <row r="96" spans="3:3" ht="15" customHeight="1" x14ac:dyDescent="0.25">
      <c r="C96" s="112"/>
    </row>
    <row r="97" spans="3:3" ht="15" customHeight="1" x14ac:dyDescent="0.25">
      <c r="C97" s="112"/>
    </row>
    <row r="98" spans="3:3" ht="15" customHeight="1" x14ac:dyDescent="0.25">
      <c r="C98" s="112"/>
    </row>
    <row r="99" spans="3:3" ht="15" customHeight="1" x14ac:dyDescent="0.25">
      <c r="C99" s="112"/>
    </row>
    <row r="100" spans="3:3" ht="15" customHeight="1" x14ac:dyDescent="0.25">
      <c r="C100" s="112"/>
    </row>
    <row r="101" spans="3:3" ht="15" customHeight="1" x14ac:dyDescent="0.25">
      <c r="C101" s="112"/>
    </row>
    <row r="102" spans="3:3" ht="15" customHeight="1" x14ac:dyDescent="0.25">
      <c r="C102" s="112"/>
    </row>
    <row r="103" spans="3:3" ht="15" customHeight="1" x14ac:dyDescent="0.25">
      <c r="C103" s="112"/>
    </row>
    <row r="104" spans="3:3" ht="15" customHeight="1" x14ac:dyDescent="0.25">
      <c r="C104" s="112"/>
    </row>
    <row r="105" spans="3:3" ht="15" customHeight="1" x14ac:dyDescent="0.25">
      <c r="C105" s="112"/>
    </row>
    <row r="106" spans="3:3" ht="15" customHeight="1" x14ac:dyDescent="0.25">
      <c r="C106" s="112"/>
    </row>
    <row r="107" spans="3:3" ht="15" customHeight="1" x14ac:dyDescent="0.25">
      <c r="C107" s="112"/>
    </row>
    <row r="108" spans="3:3" ht="15" customHeight="1" x14ac:dyDescent="0.25">
      <c r="C108" s="112"/>
    </row>
    <row r="109" spans="3:3" ht="15" customHeight="1" x14ac:dyDescent="0.25">
      <c r="C109" s="112"/>
    </row>
    <row r="110" spans="3:3" ht="15" customHeight="1" x14ac:dyDescent="0.25">
      <c r="C110" s="112"/>
    </row>
    <row r="111" spans="3:3" ht="15" customHeight="1" x14ac:dyDescent="0.25">
      <c r="C111" s="112"/>
    </row>
    <row r="112" spans="3:3" ht="15" customHeight="1" x14ac:dyDescent="0.25">
      <c r="C112" s="112"/>
    </row>
    <row r="113" spans="3:3" ht="15" customHeight="1" x14ac:dyDescent="0.25">
      <c r="C113" s="112"/>
    </row>
    <row r="114" spans="3:3" ht="15" customHeight="1" x14ac:dyDescent="0.25">
      <c r="C114" s="112"/>
    </row>
    <row r="115" spans="3:3" ht="15" customHeight="1" x14ac:dyDescent="0.25">
      <c r="C115" s="112"/>
    </row>
    <row r="116" spans="3:3" ht="15" customHeight="1" x14ac:dyDescent="0.25">
      <c r="C116" s="112"/>
    </row>
    <row r="117" spans="3:3" ht="15" customHeight="1" x14ac:dyDescent="0.25">
      <c r="C117" s="112"/>
    </row>
    <row r="118" spans="3:3" ht="15" customHeight="1" x14ac:dyDescent="0.25">
      <c r="C118" s="112"/>
    </row>
    <row r="119" spans="3:3" ht="15" customHeight="1" x14ac:dyDescent="0.25">
      <c r="C119" s="112"/>
    </row>
    <row r="120" spans="3:3" ht="15" customHeight="1" x14ac:dyDescent="0.25">
      <c r="C120" s="112"/>
    </row>
    <row r="121" spans="3:3" ht="15" customHeight="1" x14ac:dyDescent="0.25">
      <c r="C121" s="112"/>
    </row>
    <row r="122" spans="3:3" ht="15" customHeight="1" x14ac:dyDescent="0.25">
      <c r="C122" s="112"/>
    </row>
    <row r="123" spans="3:3" ht="15" customHeight="1" x14ac:dyDescent="0.25">
      <c r="C123" s="112"/>
    </row>
    <row r="124" spans="3:3" ht="15" customHeight="1" x14ac:dyDescent="0.25">
      <c r="C124" s="112"/>
    </row>
    <row r="125" spans="3:3" ht="15" customHeight="1" x14ac:dyDescent="0.25">
      <c r="C125" s="112"/>
    </row>
    <row r="126" spans="3:3" ht="15" customHeight="1" x14ac:dyDescent="0.25">
      <c r="C126" s="112"/>
    </row>
    <row r="127" spans="3:3" ht="15" customHeight="1" x14ac:dyDescent="0.25">
      <c r="C127" s="112"/>
    </row>
    <row r="128" spans="3:3" ht="15" customHeight="1" x14ac:dyDescent="0.25">
      <c r="C128" s="112"/>
    </row>
    <row r="129" spans="3:3" ht="15" customHeight="1" x14ac:dyDescent="0.25">
      <c r="C129" s="112"/>
    </row>
    <row r="130" spans="3:3" ht="15" customHeight="1" x14ac:dyDescent="0.25">
      <c r="C130" s="112"/>
    </row>
    <row r="131" spans="3:3" ht="15" customHeight="1" x14ac:dyDescent="0.25">
      <c r="C131" s="112"/>
    </row>
    <row r="132" spans="3:3" ht="15" customHeight="1" x14ac:dyDescent="0.25">
      <c r="C132" s="112"/>
    </row>
    <row r="133" spans="3:3" ht="15" customHeight="1" x14ac:dyDescent="0.25">
      <c r="C133" s="112"/>
    </row>
    <row r="134" spans="3:3" ht="15" customHeight="1" x14ac:dyDescent="0.25">
      <c r="C134" s="112"/>
    </row>
    <row r="135" spans="3:3" ht="15" customHeight="1" x14ac:dyDescent="0.25">
      <c r="C135" s="112"/>
    </row>
    <row r="136" spans="3:3" ht="15" customHeight="1" x14ac:dyDescent="0.25">
      <c r="C136" s="112"/>
    </row>
    <row r="137" spans="3:3" ht="15" customHeight="1" x14ac:dyDescent="0.25">
      <c r="C137" s="112"/>
    </row>
    <row r="138" spans="3:3" ht="15" customHeight="1" x14ac:dyDescent="0.25">
      <c r="C138" s="112"/>
    </row>
    <row r="139" spans="3:3" ht="15" customHeight="1" x14ac:dyDescent="0.25">
      <c r="C139" s="112"/>
    </row>
    <row r="140" spans="3:3" ht="15" customHeight="1" x14ac:dyDescent="0.25">
      <c r="C140" s="112"/>
    </row>
    <row r="141" spans="3:3" ht="15" customHeight="1" x14ac:dyDescent="0.25">
      <c r="C141" s="112"/>
    </row>
    <row r="142" spans="3:3" ht="15" customHeight="1" x14ac:dyDescent="0.25">
      <c r="C142" s="112"/>
    </row>
    <row r="143" spans="3:3" ht="15" customHeight="1" x14ac:dyDescent="0.25">
      <c r="C143" s="112"/>
    </row>
    <row r="144" spans="3:3" ht="15" customHeight="1" x14ac:dyDescent="0.25">
      <c r="C144" s="112"/>
    </row>
    <row r="145" spans="3:3" ht="15" customHeight="1" x14ac:dyDescent="0.25">
      <c r="C145" s="112"/>
    </row>
    <row r="146" spans="3:3" ht="15" customHeight="1" x14ac:dyDescent="0.25">
      <c r="C146" s="112"/>
    </row>
    <row r="147" spans="3:3" ht="15" customHeight="1" x14ac:dyDescent="0.25">
      <c r="C147" s="112"/>
    </row>
    <row r="148" spans="3:3" ht="15" customHeight="1" x14ac:dyDescent="0.25">
      <c r="C148" s="112"/>
    </row>
    <row r="149" spans="3:3" ht="15" customHeight="1" x14ac:dyDescent="0.25">
      <c r="C149" s="112"/>
    </row>
    <row r="150" spans="3:3" ht="15" customHeight="1" x14ac:dyDescent="0.25">
      <c r="C150" s="112"/>
    </row>
    <row r="151" spans="3:3" ht="15" customHeight="1" x14ac:dyDescent="0.25">
      <c r="C151" s="112"/>
    </row>
    <row r="152" spans="3:3" ht="15" customHeight="1" x14ac:dyDescent="0.25">
      <c r="C152" s="112"/>
    </row>
    <row r="153" spans="3:3" ht="15" customHeight="1" x14ac:dyDescent="0.25">
      <c r="C153" s="112"/>
    </row>
    <row r="154" spans="3:3" ht="15" customHeight="1" x14ac:dyDescent="0.25">
      <c r="C154" s="112"/>
    </row>
    <row r="155" spans="3:3" ht="15" customHeight="1" x14ac:dyDescent="0.25">
      <c r="C155" s="112"/>
    </row>
    <row r="156" spans="3:3" ht="15" customHeight="1" x14ac:dyDescent="0.25">
      <c r="C156" s="112"/>
    </row>
    <row r="157" spans="3:3" ht="15" customHeight="1" x14ac:dyDescent="0.25">
      <c r="C157" s="112"/>
    </row>
    <row r="158" spans="3:3" ht="15" customHeight="1" x14ac:dyDescent="0.25">
      <c r="C158" s="112"/>
    </row>
    <row r="159" spans="3:3" ht="15" customHeight="1" x14ac:dyDescent="0.25">
      <c r="C159" s="112"/>
    </row>
    <row r="160" spans="3:3" ht="15" customHeight="1" x14ac:dyDescent="0.25">
      <c r="C160" s="112"/>
    </row>
    <row r="161" spans="3:3" ht="15" customHeight="1" x14ac:dyDescent="0.25">
      <c r="C161" s="112"/>
    </row>
    <row r="162" spans="3:3" ht="15" customHeight="1" x14ac:dyDescent="0.25">
      <c r="C162" s="112"/>
    </row>
    <row r="163" spans="3:3" ht="15" customHeight="1" x14ac:dyDescent="0.25">
      <c r="C163" s="112"/>
    </row>
    <row r="164" spans="3:3" ht="15" customHeight="1" x14ac:dyDescent="0.25">
      <c r="C164" s="112"/>
    </row>
    <row r="165" spans="3:3" ht="15" customHeight="1" x14ac:dyDescent="0.25">
      <c r="C165" s="112"/>
    </row>
    <row r="166" spans="3:3" ht="15" customHeight="1" x14ac:dyDescent="0.25">
      <c r="C166" s="112"/>
    </row>
    <row r="167" spans="3:3" ht="15" customHeight="1" x14ac:dyDescent="0.25">
      <c r="C167" s="112"/>
    </row>
    <row r="168" spans="3:3" ht="15" customHeight="1" x14ac:dyDescent="0.25">
      <c r="C168" s="112"/>
    </row>
    <row r="169" spans="3:3" ht="15" customHeight="1" x14ac:dyDescent="0.25">
      <c r="C169" s="112"/>
    </row>
    <row r="170" spans="3:3" ht="15" customHeight="1" x14ac:dyDescent="0.25">
      <c r="C170" s="112"/>
    </row>
    <row r="171" spans="3:3" ht="15" customHeight="1" x14ac:dyDescent="0.25">
      <c r="C171" s="112"/>
    </row>
    <row r="172" spans="3:3" ht="15" customHeight="1" x14ac:dyDescent="0.25">
      <c r="C172" s="112"/>
    </row>
    <row r="173" spans="3:3" ht="15" customHeight="1" x14ac:dyDescent="0.25">
      <c r="C173" s="112"/>
    </row>
    <row r="174" spans="3:3" ht="15" customHeight="1" x14ac:dyDescent="0.25">
      <c r="C174" s="112"/>
    </row>
    <row r="175" spans="3:3" ht="15" customHeight="1" x14ac:dyDescent="0.25">
      <c r="C175" s="112"/>
    </row>
    <row r="176" spans="3:3" ht="15" customHeight="1" x14ac:dyDescent="0.25">
      <c r="C176" s="112"/>
    </row>
    <row r="177" spans="3:3" ht="15" customHeight="1" x14ac:dyDescent="0.25">
      <c r="C177" s="112"/>
    </row>
    <row r="178" spans="3:3" ht="15" customHeight="1" x14ac:dyDescent="0.25">
      <c r="C178" s="112"/>
    </row>
    <row r="179" spans="3:3" ht="15" customHeight="1" x14ac:dyDescent="0.25">
      <c r="C179" s="112"/>
    </row>
    <row r="180" spans="3:3" ht="15" customHeight="1" x14ac:dyDescent="0.25">
      <c r="C180" s="112"/>
    </row>
    <row r="181" spans="3:3" ht="15" customHeight="1" x14ac:dyDescent="0.25">
      <c r="C181" s="112"/>
    </row>
    <row r="182" spans="3:3" ht="15" customHeight="1" x14ac:dyDescent="0.25">
      <c r="C182" s="112"/>
    </row>
    <row r="183" spans="3:3" ht="15" customHeight="1" x14ac:dyDescent="0.25">
      <c r="C183" s="112"/>
    </row>
    <row r="184" spans="3:3" ht="15" customHeight="1" x14ac:dyDescent="0.25">
      <c r="C184" s="112"/>
    </row>
    <row r="185" spans="3:3" ht="15" customHeight="1" x14ac:dyDescent="0.25">
      <c r="C185" s="112"/>
    </row>
    <row r="186" spans="3:3" ht="15" customHeight="1" x14ac:dyDescent="0.25">
      <c r="C186" s="112"/>
    </row>
    <row r="187" spans="3:3" ht="15" customHeight="1" x14ac:dyDescent="0.25">
      <c r="C187" s="112"/>
    </row>
    <row r="188" spans="3:3" ht="15" customHeight="1" x14ac:dyDescent="0.25">
      <c r="C188" s="112"/>
    </row>
    <row r="189" spans="3:3" ht="15" customHeight="1" x14ac:dyDescent="0.25">
      <c r="C189" s="112"/>
    </row>
    <row r="190" spans="3:3" ht="15" customHeight="1" x14ac:dyDescent="0.25">
      <c r="C190" s="112"/>
    </row>
    <row r="191" spans="3:3" ht="15" customHeight="1" x14ac:dyDescent="0.25">
      <c r="C191" s="112"/>
    </row>
    <row r="192" spans="3:3" ht="15" customHeight="1" x14ac:dyDescent="0.25">
      <c r="C192" s="112"/>
    </row>
    <row r="193" spans="3:3" ht="15" customHeight="1" x14ac:dyDescent="0.25">
      <c r="C193" s="112"/>
    </row>
    <row r="194" spans="3:3" ht="15" customHeight="1" x14ac:dyDescent="0.25">
      <c r="C194" s="112"/>
    </row>
    <row r="195" spans="3:3" ht="15" customHeight="1" x14ac:dyDescent="0.25">
      <c r="C195" s="112"/>
    </row>
    <row r="196" spans="3:3" ht="15" customHeight="1" x14ac:dyDescent="0.25">
      <c r="C196" s="112"/>
    </row>
    <row r="197" spans="3:3" ht="15" customHeight="1" x14ac:dyDescent="0.25">
      <c r="C197" s="112"/>
    </row>
    <row r="198" spans="3:3" ht="15" customHeight="1" x14ac:dyDescent="0.25">
      <c r="C198" s="112"/>
    </row>
    <row r="199" spans="3:3" ht="15" customHeight="1" x14ac:dyDescent="0.25">
      <c r="C199" s="112"/>
    </row>
    <row r="200" spans="3:3" ht="15" customHeight="1" x14ac:dyDescent="0.25">
      <c r="C200" s="112"/>
    </row>
    <row r="201" spans="3:3" ht="15" customHeight="1" x14ac:dyDescent="0.25">
      <c r="C201" s="112"/>
    </row>
    <row r="202" spans="3:3" ht="15" customHeight="1" x14ac:dyDescent="0.25">
      <c r="C202" s="112"/>
    </row>
    <row r="203" spans="3:3" ht="15" customHeight="1" x14ac:dyDescent="0.25">
      <c r="C203" s="112"/>
    </row>
    <row r="204" spans="3:3" ht="15" customHeight="1" x14ac:dyDescent="0.25">
      <c r="C204" s="112"/>
    </row>
    <row r="205" spans="3:3" ht="15" customHeight="1" x14ac:dyDescent="0.25">
      <c r="C205" s="112"/>
    </row>
    <row r="206" spans="3:3" ht="15" customHeight="1" x14ac:dyDescent="0.25">
      <c r="C206" s="112"/>
    </row>
    <row r="207" spans="3:3" ht="15" customHeight="1" x14ac:dyDescent="0.25">
      <c r="C207" s="112"/>
    </row>
    <row r="208" spans="3:3" ht="15" customHeight="1" x14ac:dyDescent="0.25">
      <c r="C208" s="112"/>
    </row>
    <row r="209" spans="3:3" ht="15" customHeight="1" x14ac:dyDescent="0.25">
      <c r="C209" s="112"/>
    </row>
    <row r="210" spans="3:3" ht="15" customHeight="1" x14ac:dyDescent="0.25">
      <c r="C210" s="112"/>
    </row>
    <row r="211" spans="3:3" ht="15" customHeight="1" x14ac:dyDescent="0.25">
      <c r="C211" s="112"/>
    </row>
    <row r="212" spans="3:3" ht="15" customHeight="1" x14ac:dyDescent="0.25">
      <c r="C212" s="112"/>
    </row>
    <row r="213" spans="3:3" ht="15" customHeight="1" x14ac:dyDescent="0.25">
      <c r="C213" s="112"/>
    </row>
    <row r="214" spans="3:3" ht="15" customHeight="1" x14ac:dyDescent="0.25">
      <c r="C214" s="112"/>
    </row>
    <row r="215" spans="3:3" ht="15" customHeight="1" x14ac:dyDescent="0.25">
      <c r="C215" s="112"/>
    </row>
    <row r="216" spans="3:3" ht="15" customHeight="1" x14ac:dyDescent="0.25">
      <c r="C216" s="112"/>
    </row>
    <row r="217" spans="3:3" ht="15" customHeight="1" x14ac:dyDescent="0.25">
      <c r="C217" s="112"/>
    </row>
    <row r="218" spans="3:3" ht="15" customHeight="1" x14ac:dyDescent="0.25">
      <c r="C218" s="112"/>
    </row>
    <row r="219" spans="3:3" ht="15" customHeight="1" x14ac:dyDescent="0.25">
      <c r="C219" s="112"/>
    </row>
    <row r="220" spans="3:3" ht="15" customHeight="1" x14ac:dyDescent="0.25">
      <c r="C220" s="112"/>
    </row>
    <row r="221" spans="3:3" ht="15" customHeight="1" x14ac:dyDescent="0.25">
      <c r="C221" s="112"/>
    </row>
    <row r="222" spans="3:3" ht="15" customHeight="1" x14ac:dyDescent="0.25">
      <c r="C222" s="112"/>
    </row>
    <row r="223" spans="3:3" ht="15" customHeight="1" x14ac:dyDescent="0.25">
      <c r="C223" s="112"/>
    </row>
    <row r="224" spans="3:3" ht="15" customHeight="1" x14ac:dyDescent="0.25">
      <c r="C224" s="112"/>
    </row>
    <row r="225" spans="3:3" ht="15" customHeight="1" x14ac:dyDescent="0.25">
      <c r="C225" s="112"/>
    </row>
    <row r="226" spans="3:3" ht="15" customHeight="1" x14ac:dyDescent="0.25">
      <c r="C226" s="112"/>
    </row>
    <row r="227" spans="3:3" ht="15" customHeight="1" x14ac:dyDescent="0.25">
      <c r="C227" s="112"/>
    </row>
    <row r="228" spans="3:3" ht="15" customHeight="1" x14ac:dyDescent="0.25">
      <c r="C228" s="112"/>
    </row>
    <row r="229" spans="3:3" ht="15" customHeight="1" x14ac:dyDescent="0.25">
      <c r="C229" s="112"/>
    </row>
    <row r="230" spans="3:3" ht="15" customHeight="1" x14ac:dyDescent="0.25">
      <c r="C230" s="112"/>
    </row>
    <row r="231" spans="3:3" ht="15" customHeight="1" x14ac:dyDescent="0.25">
      <c r="C231" s="112"/>
    </row>
    <row r="232" spans="3:3" ht="15" customHeight="1" x14ac:dyDescent="0.25">
      <c r="C232" s="112"/>
    </row>
    <row r="233" spans="3:3" ht="15" customHeight="1" x14ac:dyDescent="0.25">
      <c r="C233" s="112"/>
    </row>
    <row r="234" spans="3:3" ht="15" customHeight="1" x14ac:dyDescent="0.25">
      <c r="C234" s="112"/>
    </row>
    <row r="235" spans="3:3" ht="15" customHeight="1" x14ac:dyDescent="0.25">
      <c r="C235" s="112"/>
    </row>
    <row r="236" spans="3:3" ht="15" customHeight="1" x14ac:dyDescent="0.25">
      <c r="C236" s="112"/>
    </row>
    <row r="237" spans="3:3" ht="15" customHeight="1" x14ac:dyDescent="0.25">
      <c r="C237" s="112"/>
    </row>
    <row r="238" spans="3:3" ht="15" customHeight="1" x14ac:dyDescent="0.25">
      <c r="C238" s="112"/>
    </row>
    <row r="239" spans="3:3" ht="15" customHeight="1" x14ac:dyDescent="0.25">
      <c r="C239" s="112"/>
    </row>
    <row r="240" spans="3:3" ht="15" customHeight="1" x14ac:dyDescent="0.25">
      <c r="C240" s="112"/>
    </row>
    <row r="241" spans="3:3" ht="15" customHeight="1" x14ac:dyDescent="0.25">
      <c r="C241" s="112"/>
    </row>
    <row r="242" spans="3:3" ht="15" customHeight="1" x14ac:dyDescent="0.25">
      <c r="C242" s="112"/>
    </row>
    <row r="243" spans="3:3" ht="15" customHeight="1" x14ac:dyDescent="0.25">
      <c r="C243" s="112"/>
    </row>
    <row r="244" spans="3:3" ht="15" customHeight="1" x14ac:dyDescent="0.25">
      <c r="C244" s="112"/>
    </row>
    <row r="245" spans="3:3" ht="15" customHeight="1" x14ac:dyDescent="0.25">
      <c r="C245" s="112"/>
    </row>
    <row r="246" spans="3:3" ht="15" customHeight="1" x14ac:dyDescent="0.25">
      <c r="C246" s="112"/>
    </row>
    <row r="247" spans="3:3" ht="15" customHeight="1" x14ac:dyDescent="0.25">
      <c r="C247" s="112"/>
    </row>
    <row r="248" spans="3:3" ht="15" customHeight="1" x14ac:dyDescent="0.25">
      <c r="C248" s="112"/>
    </row>
    <row r="249" spans="3:3" ht="15" customHeight="1" x14ac:dyDescent="0.25">
      <c r="C249" s="112"/>
    </row>
    <row r="250" spans="3:3" ht="15" customHeight="1" x14ac:dyDescent="0.25">
      <c r="C250" s="112"/>
    </row>
    <row r="251" spans="3:3" ht="15" customHeight="1" x14ac:dyDescent="0.25">
      <c r="C251" s="112"/>
    </row>
    <row r="252" spans="3:3" ht="15" customHeight="1" x14ac:dyDescent="0.25">
      <c r="C252" s="112"/>
    </row>
    <row r="253" spans="3:3" ht="15" customHeight="1" x14ac:dyDescent="0.25">
      <c r="C253" s="112"/>
    </row>
    <row r="254" spans="3:3" ht="15" customHeight="1" x14ac:dyDescent="0.25">
      <c r="C254" s="112"/>
    </row>
    <row r="255" spans="3:3" ht="15" customHeight="1" x14ac:dyDescent="0.25">
      <c r="C255" s="112"/>
    </row>
    <row r="256" spans="3:3" ht="15" customHeight="1" x14ac:dyDescent="0.25">
      <c r="C256" s="112"/>
    </row>
    <row r="257" spans="3:3" ht="15" customHeight="1" x14ac:dyDescent="0.25">
      <c r="C257" s="112"/>
    </row>
    <row r="258" spans="3:3" ht="15" customHeight="1" x14ac:dyDescent="0.25">
      <c r="C258" s="112"/>
    </row>
    <row r="259" spans="3:3" ht="15" customHeight="1" x14ac:dyDescent="0.25">
      <c r="C259" s="112"/>
    </row>
    <row r="260" spans="3:3" ht="15" customHeight="1" x14ac:dyDescent="0.25">
      <c r="C260" s="112"/>
    </row>
    <row r="261" spans="3:3" ht="15" customHeight="1" x14ac:dyDescent="0.25">
      <c r="C261" s="112"/>
    </row>
    <row r="262" spans="3:3" ht="15" customHeight="1" x14ac:dyDescent="0.25">
      <c r="C262" s="112"/>
    </row>
    <row r="263" spans="3:3" ht="15" customHeight="1" x14ac:dyDescent="0.25">
      <c r="C263" s="112"/>
    </row>
    <row r="264" spans="3:3" ht="15" customHeight="1" x14ac:dyDescent="0.25">
      <c r="C264" s="112"/>
    </row>
    <row r="265" spans="3:3" ht="15" customHeight="1" x14ac:dyDescent="0.25">
      <c r="C265" s="112"/>
    </row>
    <row r="266" spans="3:3" ht="15" customHeight="1" x14ac:dyDescent="0.25">
      <c r="C266" s="112"/>
    </row>
    <row r="267" spans="3:3" ht="15" customHeight="1" x14ac:dyDescent="0.25">
      <c r="C267" s="112"/>
    </row>
    <row r="268" spans="3:3" ht="15" customHeight="1" x14ac:dyDescent="0.25">
      <c r="C268" s="112"/>
    </row>
    <row r="269" spans="3:3" ht="15" customHeight="1" x14ac:dyDescent="0.25">
      <c r="C269" s="112"/>
    </row>
    <row r="270" spans="3:3" ht="15" customHeight="1" x14ac:dyDescent="0.25">
      <c r="C270" s="112"/>
    </row>
    <row r="271" spans="3:3" ht="15" customHeight="1" x14ac:dyDescent="0.25">
      <c r="C271" s="112"/>
    </row>
    <row r="272" spans="3:3" ht="15" customHeight="1" x14ac:dyDescent="0.25">
      <c r="C272" s="112"/>
    </row>
    <row r="273" spans="3:3" ht="15" customHeight="1" x14ac:dyDescent="0.25">
      <c r="C273" s="112"/>
    </row>
    <row r="274" spans="3:3" ht="15" customHeight="1" x14ac:dyDescent="0.25">
      <c r="C274" s="112"/>
    </row>
    <row r="275" spans="3:3" ht="15" customHeight="1" x14ac:dyDescent="0.25">
      <c r="C275" s="112"/>
    </row>
    <row r="276" spans="3:3" ht="15" customHeight="1" x14ac:dyDescent="0.25">
      <c r="C276" s="112"/>
    </row>
    <row r="277" spans="3:3" ht="15" customHeight="1" x14ac:dyDescent="0.25">
      <c r="C277" s="112"/>
    </row>
    <row r="278" spans="3:3" ht="15" customHeight="1" x14ac:dyDescent="0.25">
      <c r="C278" s="112"/>
    </row>
    <row r="279" spans="3:3" ht="15" customHeight="1" x14ac:dyDescent="0.25">
      <c r="C279" s="112"/>
    </row>
    <row r="280" spans="3:3" ht="15" customHeight="1" x14ac:dyDescent="0.25">
      <c r="C280" s="112"/>
    </row>
    <row r="281" spans="3:3" ht="15" customHeight="1" x14ac:dyDescent="0.25">
      <c r="C281" s="112"/>
    </row>
    <row r="282" spans="3:3" ht="15" customHeight="1" x14ac:dyDescent="0.25">
      <c r="C282" s="112"/>
    </row>
    <row r="283" spans="3:3" ht="15" customHeight="1" x14ac:dyDescent="0.25">
      <c r="C283" s="112"/>
    </row>
    <row r="284" spans="3:3" ht="15" customHeight="1" x14ac:dyDescent="0.25">
      <c r="C284" s="112"/>
    </row>
    <row r="285" spans="3:3" ht="15" customHeight="1" x14ac:dyDescent="0.25">
      <c r="C285" s="112"/>
    </row>
    <row r="286" spans="3:3" ht="15" customHeight="1" x14ac:dyDescent="0.25">
      <c r="C286" s="112"/>
    </row>
    <row r="287" spans="3:3" ht="15" customHeight="1" x14ac:dyDescent="0.25">
      <c r="C287" s="112"/>
    </row>
    <row r="288" spans="3:3" ht="15" customHeight="1" x14ac:dyDescent="0.25">
      <c r="C288" s="112"/>
    </row>
    <row r="289" spans="3:3" ht="15" customHeight="1" x14ac:dyDescent="0.25">
      <c r="C289" s="112"/>
    </row>
    <row r="290" spans="3:3" ht="15" customHeight="1" x14ac:dyDescent="0.25">
      <c r="C290" s="112"/>
    </row>
    <row r="291" spans="3:3" ht="15" customHeight="1" x14ac:dyDescent="0.25">
      <c r="C291" s="112"/>
    </row>
    <row r="292" spans="3:3" ht="15" customHeight="1" x14ac:dyDescent="0.25">
      <c r="C292" s="112"/>
    </row>
    <row r="293" spans="3:3" ht="15" customHeight="1" x14ac:dyDescent="0.25">
      <c r="C293" s="112"/>
    </row>
    <row r="294" spans="3:3" ht="15" customHeight="1" x14ac:dyDescent="0.25">
      <c r="C294" s="112"/>
    </row>
    <row r="295" spans="3:3" ht="15" customHeight="1" x14ac:dyDescent="0.25">
      <c r="C295" s="112"/>
    </row>
    <row r="296" spans="3:3" ht="15" customHeight="1" x14ac:dyDescent="0.25">
      <c r="C296" s="112"/>
    </row>
    <row r="297" spans="3:3" ht="15" customHeight="1" x14ac:dyDescent="0.25">
      <c r="C297" s="112"/>
    </row>
    <row r="298" spans="3:3" ht="15" customHeight="1" x14ac:dyDescent="0.25">
      <c r="C298" s="112"/>
    </row>
    <row r="299" spans="3:3" ht="15" customHeight="1" x14ac:dyDescent="0.25">
      <c r="C299" s="112"/>
    </row>
    <row r="300" spans="3:3" ht="15" customHeight="1" x14ac:dyDescent="0.25">
      <c r="C300" s="112"/>
    </row>
    <row r="301" spans="3:3" ht="15" customHeight="1" x14ac:dyDescent="0.25">
      <c r="C301" s="112"/>
    </row>
    <row r="302" spans="3:3" ht="15" customHeight="1" x14ac:dyDescent="0.25">
      <c r="C302" s="112"/>
    </row>
    <row r="303" spans="3:3" ht="15" customHeight="1" x14ac:dyDescent="0.25">
      <c r="C303" s="112"/>
    </row>
    <row r="304" spans="3:3" ht="15" customHeight="1" x14ac:dyDescent="0.25">
      <c r="C304" s="112"/>
    </row>
    <row r="305" spans="3:3" ht="15" customHeight="1" x14ac:dyDescent="0.25">
      <c r="C305" s="112"/>
    </row>
    <row r="306" spans="3:3" ht="15" customHeight="1" x14ac:dyDescent="0.25">
      <c r="C306" s="112"/>
    </row>
    <row r="307" spans="3:3" ht="15" customHeight="1" x14ac:dyDescent="0.25">
      <c r="C307" s="112"/>
    </row>
    <row r="308" spans="3:3" ht="15" customHeight="1" x14ac:dyDescent="0.25">
      <c r="C308" s="112"/>
    </row>
    <row r="309" spans="3:3" ht="15" customHeight="1" x14ac:dyDescent="0.25">
      <c r="C309" s="112"/>
    </row>
    <row r="310" spans="3:3" ht="15" customHeight="1" x14ac:dyDescent="0.25">
      <c r="C310" s="112"/>
    </row>
    <row r="311" spans="3:3" ht="15" customHeight="1" x14ac:dyDescent="0.25">
      <c r="C311" s="112"/>
    </row>
    <row r="312" spans="3:3" ht="15" customHeight="1" x14ac:dyDescent="0.25">
      <c r="C312" s="112"/>
    </row>
    <row r="313" spans="3:3" ht="15" customHeight="1" x14ac:dyDescent="0.25">
      <c r="C313" s="112"/>
    </row>
    <row r="314" spans="3:3" ht="15" customHeight="1" x14ac:dyDescent="0.25">
      <c r="C314" s="112"/>
    </row>
    <row r="315" spans="3:3" ht="15" customHeight="1" x14ac:dyDescent="0.25">
      <c r="C315" s="112"/>
    </row>
    <row r="316" spans="3:3" ht="15" customHeight="1" x14ac:dyDescent="0.25">
      <c r="C316" s="112"/>
    </row>
    <row r="317" spans="3:3" ht="15" customHeight="1" x14ac:dyDescent="0.25">
      <c r="C317" s="112"/>
    </row>
    <row r="318" spans="3:3" ht="15" customHeight="1" x14ac:dyDescent="0.25">
      <c r="C318" s="112"/>
    </row>
    <row r="319" spans="3:3" ht="15" customHeight="1" x14ac:dyDescent="0.25">
      <c r="C319" s="112"/>
    </row>
    <row r="320" spans="3:3" ht="15" customHeight="1" x14ac:dyDescent="0.25">
      <c r="C320" s="112"/>
    </row>
    <row r="321" spans="3:3" ht="15" customHeight="1" x14ac:dyDescent="0.25">
      <c r="C321" s="112"/>
    </row>
    <row r="322" spans="3:3" ht="15" customHeight="1" x14ac:dyDescent="0.25">
      <c r="C322" s="112"/>
    </row>
    <row r="323" spans="3:3" ht="15" customHeight="1" x14ac:dyDescent="0.25">
      <c r="C323" s="112"/>
    </row>
    <row r="324" spans="3:3" ht="15" customHeight="1" x14ac:dyDescent="0.25">
      <c r="C324" s="112"/>
    </row>
    <row r="325" spans="3:3" ht="15" customHeight="1" x14ac:dyDescent="0.25">
      <c r="C325" s="112"/>
    </row>
    <row r="326" spans="3:3" ht="15" customHeight="1" x14ac:dyDescent="0.25">
      <c r="C326" s="112"/>
    </row>
    <row r="327" spans="3:3" ht="15" customHeight="1" x14ac:dyDescent="0.25">
      <c r="C327" s="112"/>
    </row>
    <row r="328" spans="3:3" ht="15" customHeight="1" x14ac:dyDescent="0.25">
      <c r="C328" s="112"/>
    </row>
    <row r="329" spans="3:3" ht="15" customHeight="1" x14ac:dyDescent="0.25">
      <c r="C329" s="112"/>
    </row>
    <row r="330" spans="3:3" ht="15" customHeight="1" x14ac:dyDescent="0.25">
      <c r="C330" s="112"/>
    </row>
    <row r="331" spans="3:3" ht="15" customHeight="1" x14ac:dyDescent="0.25">
      <c r="C331" s="112"/>
    </row>
    <row r="332" spans="3:3" ht="15" customHeight="1" x14ac:dyDescent="0.25">
      <c r="C332" s="112"/>
    </row>
    <row r="333" spans="3:3" ht="15" customHeight="1" x14ac:dyDescent="0.25">
      <c r="C333" s="112"/>
    </row>
    <row r="334" spans="3:3" ht="15" customHeight="1" x14ac:dyDescent="0.25">
      <c r="C334" s="112"/>
    </row>
    <row r="335" spans="3:3" ht="15" customHeight="1" x14ac:dyDescent="0.25">
      <c r="C335" s="112"/>
    </row>
    <row r="336" spans="3:3" ht="15" customHeight="1" x14ac:dyDescent="0.25">
      <c r="C336" s="112"/>
    </row>
    <row r="337" spans="3:3" ht="15" customHeight="1" x14ac:dyDescent="0.25">
      <c r="C337" s="112"/>
    </row>
    <row r="338" spans="3:3" ht="15" customHeight="1" x14ac:dyDescent="0.25">
      <c r="C338" s="112"/>
    </row>
    <row r="339" spans="3:3" ht="15" customHeight="1" x14ac:dyDescent="0.25">
      <c r="C339" s="112"/>
    </row>
    <row r="340" spans="3:3" ht="15" customHeight="1" x14ac:dyDescent="0.25">
      <c r="C340" s="112"/>
    </row>
    <row r="341" spans="3:3" ht="15" customHeight="1" x14ac:dyDescent="0.25">
      <c r="C341" s="112"/>
    </row>
    <row r="342" spans="3:3" ht="15" customHeight="1" x14ac:dyDescent="0.25">
      <c r="C342" s="112"/>
    </row>
    <row r="343" spans="3:3" ht="15" customHeight="1" x14ac:dyDescent="0.25">
      <c r="C343" s="112"/>
    </row>
    <row r="344" spans="3:3" ht="15" customHeight="1" x14ac:dyDescent="0.25">
      <c r="C344" s="112"/>
    </row>
    <row r="345" spans="3:3" ht="15" customHeight="1" x14ac:dyDescent="0.25">
      <c r="C345" s="112"/>
    </row>
    <row r="346" spans="3:3" ht="15" customHeight="1" x14ac:dyDescent="0.25">
      <c r="C346" s="112"/>
    </row>
    <row r="347" spans="3:3" ht="15" customHeight="1" x14ac:dyDescent="0.25">
      <c r="C347" s="112"/>
    </row>
    <row r="348" spans="3:3" ht="15" customHeight="1" x14ac:dyDescent="0.25">
      <c r="C348" s="112"/>
    </row>
    <row r="349" spans="3:3" ht="15" customHeight="1" x14ac:dyDescent="0.25">
      <c r="C349" s="112"/>
    </row>
    <row r="350" spans="3:3" ht="15" customHeight="1" x14ac:dyDescent="0.25">
      <c r="C350" s="112"/>
    </row>
    <row r="351" spans="3:3" ht="15" customHeight="1" x14ac:dyDescent="0.25">
      <c r="C351" s="112"/>
    </row>
    <row r="352" spans="3:3" ht="15" customHeight="1" x14ac:dyDescent="0.25">
      <c r="C352" s="112"/>
    </row>
    <row r="353" spans="3:3" ht="15" customHeight="1" x14ac:dyDescent="0.25">
      <c r="C353" s="112"/>
    </row>
    <row r="354" spans="3:3" ht="15" customHeight="1" x14ac:dyDescent="0.25">
      <c r="C354" s="112"/>
    </row>
    <row r="355" spans="3:3" ht="15" customHeight="1" x14ac:dyDescent="0.25">
      <c r="C355" s="112"/>
    </row>
    <row r="356" spans="3:3" ht="15" customHeight="1" x14ac:dyDescent="0.25">
      <c r="C356" s="112"/>
    </row>
    <row r="357" spans="3:3" ht="15" customHeight="1" x14ac:dyDescent="0.25">
      <c r="C357" s="112"/>
    </row>
    <row r="358" spans="3:3" ht="15" customHeight="1" x14ac:dyDescent="0.25">
      <c r="C358" s="112"/>
    </row>
    <row r="359" spans="3:3" ht="15" customHeight="1" x14ac:dyDescent="0.25">
      <c r="C359" s="112"/>
    </row>
    <row r="360" spans="3:3" ht="15" customHeight="1" x14ac:dyDescent="0.25">
      <c r="C360" s="112"/>
    </row>
    <row r="361" spans="3:3" ht="15" customHeight="1" x14ac:dyDescent="0.25">
      <c r="C361" s="112"/>
    </row>
    <row r="362" spans="3:3" ht="15" customHeight="1" x14ac:dyDescent="0.25">
      <c r="C362" s="112"/>
    </row>
    <row r="363" spans="3:3" ht="15" customHeight="1" x14ac:dyDescent="0.25">
      <c r="C363" s="112"/>
    </row>
    <row r="364" spans="3:3" ht="15" customHeight="1" x14ac:dyDescent="0.25">
      <c r="C364" s="112"/>
    </row>
    <row r="365" spans="3:3" ht="15" customHeight="1" x14ac:dyDescent="0.25">
      <c r="C365" s="112"/>
    </row>
    <row r="366" spans="3:3" ht="15" customHeight="1" x14ac:dyDescent="0.25">
      <c r="C366" s="112"/>
    </row>
    <row r="367" spans="3:3" ht="15" customHeight="1" x14ac:dyDescent="0.25">
      <c r="C367" s="112"/>
    </row>
    <row r="368" spans="3:3" ht="15" customHeight="1" x14ac:dyDescent="0.25">
      <c r="C368" s="112"/>
    </row>
    <row r="369" spans="3:3" ht="15" customHeight="1" x14ac:dyDescent="0.25">
      <c r="C369" s="112"/>
    </row>
    <row r="370" spans="3:3" ht="15" customHeight="1" x14ac:dyDescent="0.25">
      <c r="C370" s="112"/>
    </row>
    <row r="371" spans="3:3" ht="15" customHeight="1" x14ac:dyDescent="0.25">
      <c r="C371" s="112"/>
    </row>
    <row r="372" spans="3:3" ht="15" customHeight="1" x14ac:dyDescent="0.25">
      <c r="C372" s="112"/>
    </row>
    <row r="373" spans="3:3" ht="15" customHeight="1" x14ac:dyDescent="0.25">
      <c r="C373" s="112"/>
    </row>
    <row r="374" spans="3:3" ht="15" customHeight="1" x14ac:dyDescent="0.25">
      <c r="C374" s="112"/>
    </row>
    <row r="375" spans="3:3" ht="15" customHeight="1" x14ac:dyDescent="0.25">
      <c r="C375" s="112"/>
    </row>
    <row r="376" spans="3:3" ht="15" customHeight="1" x14ac:dyDescent="0.25">
      <c r="C376" s="112"/>
    </row>
    <row r="377" spans="3:3" ht="15" customHeight="1" x14ac:dyDescent="0.25">
      <c r="C377" s="112"/>
    </row>
    <row r="378" spans="3:3" ht="15" customHeight="1" x14ac:dyDescent="0.25">
      <c r="C378" s="112"/>
    </row>
    <row r="379" spans="3:3" ht="15" customHeight="1" x14ac:dyDescent="0.25">
      <c r="C379" s="112"/>
    </row>
    <row r="380" spans="3:3" ht="15" customHeight="1" x14ac:dyDescent="0.25">
      <c r="C380" s="112"/>
    </row>
    <row r="381" spans="3:3" ht="15" customHeight="1" x14ac:dyDescent="0.25">
      <c r="C381" s="112"/>
    </row>
    <row r="382" spans="3:3" ht="15" customHeight="1" x14ac:dyDescent="0.25">
      <c r="C382" s="112"/>
    </row>
    <row r="383" spans="3:3" ht="15" customHeight="1" x14ac:dyDescent="0.25">
      <c r="C383" s="112"/>
    </row>
    <row r="384" spans="3:3" ht="15" customHeight="1" x14ac:dyDescent="0.25">
      <c r="C384" s="112"/>
    </row>
    <row r="385" spans="3:3" ht="15" customHeight="1" x14ac:dyDescent="0.25">
      <c r="C385" s="112"/>
    </row>
    <row r="386" spans="3:3" ht="15" customHeight="1" x14ac:dyDescent="0.25">
      <c r="C386" s="112"/>
    </row>
    <row r="387" spans="3:3" ht="15" customHeight="1" x14ac:dyDescent="0.25">
      <c r="C387" s="112"/>
    </row>
    <row r="388" spans="3:3" ht="15" customHeight="1" x14ac:dyDescent="0.25">
      <c r="C388" s="112"/>
    </row>
    <row r="389" spans="3:3" ht="15" customHeight="1" x14ac:dyDescent="0.25">
      <c r="C389" s="112"/>
    </row>
    <row r="390" spans="3:3" ht="15" customHeight="1" x14ac:dyDescent="0.25">
      <c r="C390" s="112"/>
    </row>
    <row r="391" spans="3:3" ht="15" customHeight="1" x14ac:dyDescent="0.25">
      <c r="C391" s="112"/>
    </row>
    <row r="392" spans="3:3" ht="15" customHeight="1" x14ac:dyDescent="0.25">
      <c r="C392" s="112"/>
    </row>
    <row r="393" spans="3:3" ht="15" customHeight="1" x14ac:dyDescent="0.25">
      <c r="C393" s="112"/>
    </row>
    <row r="394" spans="3:3" ht="15" customHeight="1" x14ac:dyDescent="0.25">
      <c r="C394" s="112"/>
    </row>
    <row r="395" spans="3:3" ht="15" customHeight="1" x14ac:dyDescent="0.25">
      <c r="C395" s="112"/>
    </row>
    <row r="396" spans="3:3" ht="15" customHeight="1" x14ac:dyDescent="0.25">
      <c r="C396" s="112"/>
    </row>
    <row r="397" spans="3:3" ht="15" customHeight="1" x14ac:dyDescent="0.25">
      <c r="C397" s="112"/>
    </row>
    <row r="398" spans="3:3" ht="15" customHeight="1" x14ac:dyDescent="0.25">
      <c r="C398" s="112"/>
    </row>
    <row r="399" spans="3:3" ht="15" customHeight="1" x14ac:dyDescent="0.25">
      <c r="C399" s="112"/>
    </row>
    <row r="400" spans="3:3" ht="15" customHeight="1" x14ac:dyDescent="0.25">
      <c r="C400" s="112"/>
    </row>
    <row r="401" spans="3:3" ht="15" customHeight="1" x14ac:dyDescent="0.25">
      <c r="C401" s="112"/>
    </row>
    <row r="402" spans="3:3" ht="15" customHeight="1" x14ac:dyDescent="0.25">
      <c r="C402" s="112"/>
    </row>
    <row r="403" spans="3:3" ht="15" customHeight="1" x14ac:dyDescent="0.25">
      <c r="C403" s="112"/>
    </row>
    <row r="404" spans="3:3" ht="15" customHeight="1" x14ac:dyDescent="0.25">
      <c r="C404" s="112"/>
    </row>
    <row r="405" spans="3:3" ht="15" customHeight="1" x14ac:dyDescent="0.25">
      <c r="C405" s="112"/>
    </row>
    <row r="406" spans="3:3" ht="15" customHeight="1" x14ac:dyDescent="0.25">
      <c r="C406" s="112"/>
    </row>
    <row r="407" spans="3:3" ht="15" customHeight="1" x14ac:dyDescent="0.25">
      <c r="C407" s="112"/>
    </row>
    <row r="408" spans="3:3" ht="15" customHeight="1" x14ac:dyDescent="0.25">
      <c r="C408" s="112"/>
    </row>
    <row r="409" spans="3:3" ht="15" customHeight="1" x14ac:dyDescent="0.25">
      <c r="C409" s="112"/>
    </row>
    <row r="410" spans="3:3" ht="15" customHeight="1" x14ac:dyDescent="0.25">
      <c r="C410" s="112"/>
    </row>
    <row r="411" spans="3:3" ht="15" customHeight="1" x14ac:dyDescent="0.25">
      <c r="C411" s="112"/>
    </row>
    <row r="412" spans="3:3" ht="15" customHeight="1" x14ac:dyDescent="0.25">
      <c r="C412" s="112"/>
    </row>
    <row r="413" spans="3:3" ht="15" customHeight="1" x14ac:dyDescent="0.25">
      <c r="C413" s="112"/>
    </row>
    <row r="414" spans="3:3" ht="15" customHeight="1" x14ac:dyDescent="0.25">
      <c r="C414" s="112"/>
    </row>
    <row r="415" spans="3:3" ht="15" customHeight="1" x14ac:dyDescent="0.25">
      <c r="C415" s="112"/>
    </row>
    <row r="416" spans="3:3" ht="15" customHeight="1" x14ac:dyDescent="0.25">
      <c r="C416" s="112"/>
    </row>
    <row r="417" spans="3:3" ht="15" customHeight="1" x14ac:dyDescent="0.25">
      <c r="C417" s="112"/>
    </row>
    <row r="418" spans="3:3" ht="15" customHeight="1" x14ac:dyDescent="0.25">
      <c r="C418" s="112"/>
    </row>
    <row r="419" spans="3:3" ht="15" customHeight="1" x14ac:dyDescent="0.25">
      <c r="C419" s="112"/>
    </row>
    <row r="420" spans="3:3" ht="15" customHeight="1" x14ac:dyDescent="0.25">
      <c r="C420" s="112"/>
    </row>
    <row r="421" spans="3:3" ht="15" customHeight="1" x14ac:dyDescent="0.25">
      <c r="C421" s="112"/>
    </row>
    <row r="422" spans="3:3" ht="15" customHeight="1" x14ac:dyDescent="0.25">
      <c r="C422" s="112"/>
    </row>
    <row r="423" spans="3:3" ht="15" customHeight="1" x14ac:dyDescent="0.25">
      <c r="C423" s="112"/>
    </row>
    <row r="424" spans="3:3" ht="15" customHeight="1" x14ac:dyDescent="0.25">
      <c r="C424" s="112"/>
    </row>
    <row r="425" spans="3:3" ht="15" customHeight="1" x14ac:dyDescent="0.25">
      <c r="C425" s="112"/>
    </row>
    <row r="426" spans="3:3" ht="15" customHeight="1" x14ac:dyDescent="0.25">
      <c r="C426" s="112"/>
    </row>
    <row r="427" spans="3:3" ht="15" customHeight="1" x14ac:dyDescent="0.25">
      <c r="C427" s="112"/>
    </row>
    <row r="428" spans="3:3" ht="15" customHeight="1" x14ac:dyDescent="0.25">
      <c r="C428" s="112"/>
    </row>
    <row r="429" spans="3:3" ht="15" customHeight="1" x14ac:dyDescent="0.25">
      <c r="C429" s="112"/>
    </row>
    <row r="430" spans="3:3" ht="15" customHeight="1" x14ac:dyDescent="0.25">
      <c r="C430" s="112"/>
    </row>
    <row r="431" spans="3:3" ht="15" customHeight="1" x14ac:dyDescent="0.25">
      <c r="C431" s="112"/>
    </row>
    <row r="432" spans="3:3" ht="15" customHeight="1" x14ac:dyDescent="0.25">
      <c r="C432" s="112"/>
    </row>
    <row r="433" spans="3:3" ht="15" customHeight="1" x14ac:dyDescent="0.25">
      <c r="C433" s="112"/>
    </row>
    <row r="434" spans="3:3" ht="15" customHeight="1" x14ac:dyDescent="0.25">
      <c r="C434" s="112"/>
    </row>
    <row r="435" spans="3:3" ht="15" customHeight="1" x14ac:dyDescent="0.25">
      <c r="C435" s="112"/>
    </row>
    <row r="436" spans="3:3" ht="15" customHeight="1" x14ac:dyDescent="0.25">
      <c r="C436" s="112"/>
    </row>
    <row r="437" spans="3:3" ht="15" customHeight="1" x14ac:dyDescent="0.25">
      <c r="C437" s="112"/>
    </row>
    <row r="438" spans="3:3" ht="15" customHeight="1" x14ac:dyDescent="0.25">
      <c r="C438" s="112"/>
    </row>
    <row r="439" spans="3:3" ht="15" customHeight="1" x14ac:dyDescent="0.25">
      <c r="C439" s="112"/>
    </row>
    <row r="440" spans="3:3" ht="15" customHeight="1" x14ac:dyDescent="0.25">
      <c r="C440" s="112"/>
    </row>
    <row r="441" spans="3:3" ht="15" customHeight="1" x14ac:dyDescent="0.25">
      <c r="C441" s="112"/>
    </row>
    <row r="442" spans="3:3" ht="15" customHeight="1" x14ac:dyDescent="0.25">
      <c r="C442" s="112"/>
    </row>
    <row r="443" spans="3:3" ht="15" customHeight="1" x14ac:dyDescent="0.25">
      <c r="C443" s="112"/>
    </row>
    <row r="444" spans="3:3" ht="15" customHeight="1" x14ac:dyDescent="0.25">
      <c r="C444" s="112"/>
    </row>
    <row r="445" spans="3:3" ht="15" customHeight="1" x14ac:dyDescent="0.25">
      <c r="C445" s="112"/>
    </row>
    <row r="446" spans="3:3" ht="15" customHeight="1" x14ac:dyDescent="0.25">
      <c r="C446" s="112"/>
    </row>
    <row r="447" spans="3:3" ht="15" customHeight="1" x14ac:dyDescent="0.25">
      <c r="C447" s="112"/>
    </row>
    <row r="448" spans="3:3" ht="15" customHeight="1" x14ac:dyDescent="0.25">
      <c r="C448" s="112"/>
    </row>
    <row r="449" spans="3:3" ht="15" customHeight="1" x14ac:dyDescent="0.25">
      <c r="C449" s="112"/>
    </row>
    <row r="450" spans="3:3" ht="15" customHeight="1" x14ac:dyDescent="0.25">
      <c r="C450" s="112"/>
    </row>
    <row r="451" spans="3:3" ht="15" customHeight="1" x14ac:dyDescent="0.25">
      <c r="C451" s="112"/>
    </row>
    <row r="452" spans="3:3" ht="15" customHeight="1" x14ac:dyDescent="0.25">
      <c r="C452" s="112"/>
    </row>
    <row r="453" spans="3:3" ht="15" customHeight="1" x14ac:dyDescent="0.25">
      <c r="C453" s="112"/>
    </row>
    <row r="454" spans="3:3" ht="15" customHeight="1" x14ac:dyDescent="0.25">
      <c r="C454" s="112"/>
    </row>
    <row r="455" spans="3:3" ht="15" customHeight="1" x14ac:dyDescent="0.25">
      <c r="C455" s="112"/>
    </row>
    <row r="456" spans="3:3" ht="15" customHeight="1" x14ac:dyDescent="0.25">
      <c r="C456" s="112"/>
    </row>
    <row r="457" spans="3:3" ht="15" customHeight="1" x14ac:dyDescent="0.25">
      <c r="C457" s="112"/>
    </row>
    <row r="458" spans="3:3" ht="15" customHeight="1" x14ac:dyDescent="0.25">
      <c r="C458" s="112"/>
    </row>
    <row r="459" spans="3:3" ht="15" customHeight="1" x14ac:dyDescent="0.25">
      <c r="C459" s="112"/>
    </row>
    <row r="460" spans="3:3" ht="15" customHeight="1" x14ac:dyDescent="0.25">
      <c r="C460" s="112"/>
    </row>
    <row r="461" spans="3:3" ht="15" customHeight="1" x14ac:dyDescent="0.25">
      <c r="C461" s="112"/>
    </row>
    <row r="462" spans="3:3" ht="15" customHeight="1" x14ac:dyDescent="0.25">
      <c r="C462" s="112"/>
    </row>
    <row r="463" spans="3:3" ht="15" customHeight="1" x14ac:dyDescent="0.25">
      <c r="C463" s="112"/>
    </row>
    <row r="464" spans="3:3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0wSMNtVpJu0OKQ4NMBXTACq+j9akAW2l/rvjmBBYiwLLf9RedEr++fFSasMyZZ+kKzI8IcNTJOEJmCjc4B7f3A==" saltValue="HQwjioFTC3M1xXcu/hJVnw==" spinCount="100000" sheet="1" scenarios="1" formatCells="0" formatColumns="0" insertRows="0" deleteRows="0" autoFilter="0"/>
  <autoFilter ref="A5:A50" xr:uid="{00000000-0009-0000-0000-000003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4" fitToHeight="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20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62.85546875" bestFit="1" customWidth="1"/>
    <col min="3" max="9" width="15.5703125" customWidth="1"/>
  </cols>
  <sheetData>
    <row r="1" spans="1:15" ht="15" customHeight="1" x14ac:dyDescent="0.25">
      <c r="A1" s="4" t="s">
        <v>0</v>
      </c>
      <c r="B1" s="8"/>
      <c r="C1" s="8"/>
      <c r="D1" s="8"/>
      <c r="E1" s="8"/>
      <c r="F1" s="8"/>
    </row>
    <row r="2" spans="1:15" ht="15" customHeight="1" x14ac:dyDescent="0.25">
      <c r="B2" s="176" t="s">
        <v>24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112"/>
    </row>
    <row r="5" spans="1:15" ht="15" customHeight="1" x14ac:dyDescent="0.25">
      <c r="A5" t="s">
        <v>2</v>
      </c>
      <c r="C5" s="113">
        <v>2024</v>
      </c>
      <c r="D5" s="17">
        <v>2023</v>
      </c>
      <c r="E5" s="17">
        <v>2022</v>
      </c>
      <c r="F5" s="17">
        <v>2021</v>
      </c>
      <c r="G5" s="16" t="s">
        <v>113</v>
      </c>
      <c r="H5" s="16" t="s">
        <v>3</v>
      </c>
      <c r="I5" s="46" t="s">
        <v>4</v>
      </c>
    </row>
    <row r="6" spans="1:15" ht="15" customHeight="1" x14ac:dyDescent="0.25">
      <c r="A6" t="s">
        <v>5</v>
      </c>
      <c r="B6" s="8"/>
      <c r="C6" s="114"/>
      <c r="D6" s="8"/>
      <c r="E6" s="8"/>
      <c r="F6" s="8"/>
    </row>
    <row r="7" spans="1:15" ht="15" customHeight="1" x14ac:dyDescent="0.25">
      <c r="A7" s="141" t="s">
        <v>5</v>
      </c>
      <c r="B7" s="142" t="s">
        <v>25</v>
      </c>
      <c r="C7" s="94">
        <v>328030.58780107897</v>
      </c>
      <c r="D7" s="143">
        <v>261465.71746755499</v>
      </c>
      <c r="E7" s="143">
        <v>244166.816799742</v>
      </c>
      <c r="F7" s="143">
        <v>211707.38879</v>
      </c>
      <c r="G7" s="144">
        <f t="shared" ref="G7:G38" si="0">IF(ISERROR(C7- D7)=TRUE,"",C7 - D7)</f>
        <v>66564.870333523984</v>
      </c>
      <c r="H7" s="14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25,5%▲</v>
      </c>
      <c r="I7" s="59" t="s">
        <v>137</v>
      </c>
      <c r="J7" s="112"/>
      <c r="K7" s="112"/>
      <c r="L7" s="112"/>
      <c r="M7" s="112"/>
      <c r="N7" s="112"/>
      <c r="O7" s="112"/>
    </row>
    <row r="8" spans="1:15" ht="15" customHeight="1" x14ac:dyDescent="0.25">
      <c r="A8" s="141" t="s">
        <v>5</v>
      </c>
      <c r="B8" s="112" t="s">
        <v>26</v>
      </c>
      <c r="C8" s="78"/>
      <c r="D8" s="146"/>
      <c r="E8" s="146"/>
      <c r="F8" s="146"/>
      <c r="G8" s="147">
        <f t="shared" si="0"/>
        <v>0</v>
      </c>
      <c r="H8" s="148" t="str">
        <f t="shared" si="1"/>
        <v/>
      </c>
      <c r="I8" s="63"/>
      <c r="J8" s="112"/>
      <c r="K8" s="112"/>
      <c r="L8" s="112"/>
      <c r="M8" s="112"/>
      <c r="N8" s="112"/>
      <c r="O8" s="112"/>
    </row>
    <row r="9" spans="1:15" ht="15" customHeight="1" x14ac:dyDescent="0.25">
      <c r="A9" s="141" t="s">
        <v>5</v>
      </c>
      <c r="B9" s="142" t="s">
        <v>27</v>
      </c>
      <c r="C9" s="94"/>
      <c r="D9" s="143"/>
      <c r="E9" s="143"/>
      <c r="F9" s="143"/>
      <c r="G9" s="144">
        <f t="shared" si="0"/>
        <v>0</v>
      </c>
      <c r="H9" s="145" t="str">
        <f t="shared" si="1"/>
        <v/>
      </c>
      <c r="I9" s="59"/>
      <c r="J9" s="112"/>
      <c r="K9" s="112"/>
      <c r="L9" s="112"/>
      <c r="M9" s="112"/>
      <c r="N9" s="112"/>
      <c r="O9" s="112"/>
    </row>
    <row r="10" spans="1:15" ht="15" customHeight="1" x14ac:dyDescent="0.25">
      <c r="A10" s="141" t="s">
        <v>5</v>
      </c>
      <c r="B10" s="112" t="s">
        <v>28</v>
      </c>
      <c r="C10" s="78"/>
      <c r="D10" s="146"/>
      <c r="E10" s="146"/>
      <c r="F10" s="146"/>
      <c r="G10" s="147">
        <f t="shared" si="0"/>
        <v>0</v>
      </c>
      <c r="H10" s="148" t="str">
        <f t="shared" si="1"/>
        <v/>
      </c>
      <c r="I10" s="63"/>
      <c r="J10" s="112"/>
      <c r="K10" s="112"/>
      <c r="L10" s="112"/>
      <c r="M10" s="112"/>
      <c r="N10" s="112"/>
      <c r="O10" s="112"/>
    </row>
    <row r="11" spans="1:15" ht="15" customHeight="1" x14ac:dyDescent="0.25">
      <c r="A11" s="141" t="s">
        <v>5</v>
      </c>
      <c r="B11" s="142" t="s">
        <v>29</v>
      </c>
      <c r="C11" s="94"/>
      <c r="D11" s="143"/>
      <c r="E11" s="143"/>
      <c r="F11" s="143"/>
      <c r="G11" s="144">
        <f t="shared" si="0"/>
        <v>0</v>
      </c>
      <c r="H11" s="145" t="str">
        <f t="shared" si="1"/>
        <v/>
      </c>
      <c r="I11" s="59"/>
      <c r="J11" s="112"/>
      <c r="K11" s="112"/>
      <c r="L11" s="112"/>
      <c r="M11" s="112"/>
      <c r="N11" s="112"/>
      <c r="O11" s="112"/>
    </row>
    <row r="12" spans="1:15" s="3" customFormat="1" ht="15" customHeight="1" x14ac:dyDescent="0.25">
      <c r="A12" s="141" t="s">
        <v>5</v>
      </c>
      <c r="B12" s="114" t="s">
        <v>14</v>
      </c>
      <c r="C12" s="132">
        <f>SUMIFS((C7:C11),(A7:A11),A12)</f>
        <v>328030.58780107897</v>
      </c>
      <c r="D12" s="132">
        <f>SUMIFS((D7:D11),(A7:A11),A12)</f>
        <v>261465.71746755499</v>
      </c>
      <c r="E12" s="132">
        <f>SUMIFS((E7:E11),(A7:A11),A12)</f>
        <v>244166.816799742</v>
      </c>
      <c r="F12" s="132">
        <f>SUMIFS((F7:F11),(A7:A11),A12)</f>
        <v>211707.38879</v>
      </c>
      <c r="G12" s="152">
        <f t="shared" si="0"/>
        <v>66564.870333523984</v>
      </c>
      <c r="H12" s="151" t="str">
        <f t="shared" si="1"/>
        <v>25,5%▲</v>
      </c>
      <c r="I12" s="102"/>
      <c r="J12" s="114"/>
      <c r="K12" s="114"/>
      <c r="L12" s="114"/>
      <c r="M12" s="114"/>
      <c r="N12" s="114"/>
      <c r="O12" s="114"/>
    </row>
    <row r="13" spans="1:15" ht="15" customHeight="1" x14ac:dyDescent="0.25">
      <c r="A13" t="s">
        <v>15</v>
      </c>
      <c r="B13" s="34"/>
      <c r="C13" s="137"/>
      <c r="D13" s="41"/>
      <c r="E13" s="41"/>
      <c r="F13" s="41"/>
      <c r="G13" s="57">
        <f t="shared" si="0"/>
        <v>0</v>
      </c>
      <c r="H13" s="58" t="str">
        <f t="shared" si="1"/>
        <v/>
      </c>
      <c r="I13" s="2"/>
    </row>
    <row r="14" spans="1:15" ht="15" customHeight="1" x14ac:dyDescent="0.25">
      <c r="A14" s="141" t="s">
        <v>15</v>
      </c>
      <c r="B14" s="112" t="s">
        <v>25</v>
      </c>
      <c r="C14" s="78">
        <v>75460.806036228591</v>
      </c>
      <c r="D14" s="146">
        <v>74920.984087099598</v>
      </c>
      <c r="E14" s="146">
        <v>77112.207855941801</v>
      </c>
      <c r="F14" s="146">
        <v>69383.785499999998</v>
      </c>
      <c r="G14" s="147">
        <f t="shared" si="0"/>
        <v>539.82194912899286</v>
      </c>
      <c r="H14" s="148" t="str">
        <f t="shared" si="1"/>
        <v>0,7%</v>
      </c>
      <c r="I14" s="63"/>
      <c r="J14" s="112"/>
      <c r="K14" s="112"/>
      <c r="L14" s="112"/>
      <c r="M14" s="112"/>
      <c r="N14" s="112"/>
      <c r="O14" s="112"/>
    </row>
    <row r="15" spans="1:15" ht="15" customHeight="1" x14ac:dyDescent="0.25">
      <c r="A15" s="141" t="s">
        <v>15</v>
      </c>
      <c r="B15" s="142" t="s">
        <v>26</v>
      </c>
      <c r="C15" s="94"/>
      <c r="D15" s="143"/>
      <c r="E15" s="143"/>
      <c r="F15" s="143"/>
      <c r="G15" s="144">
        <f t="shared" si="0"/>
        <v>0</v>
      </c>
      <c r="H15" s="145" t="str">
        <f t="shared" si="1"/>
        <v/>
      </c>
      <c r="I15" s="59"/>
      <c r="J15" s="112"/>
      <c r="K15" s="112"/>
      <c r="L15" s="112"/>
      <c r="M15" s="112"/>
      <c r="N15" s="112"/>
      <c r="O15" s="112"/>
    </row>
    <row r="16" spans="1:15" ht="15" customHeight="1" x14ac:dyDescent="0.25">
      <c r="A16" s="141" t="s">
        <v>15</v>
      </c>
      <c r="B16" s="112" t="s">
        <v>27</v>
      </c>
      <c r="C16" s="78"/>
      <c r="D16" s="146"/>
      <c r="E16" s="146"/>
      <c r="F16" s="146"/>
      <c r="G16" s="147">
        <f t="shared" si="0"/>
        <v>0</v>
      </c>
      <c r="H16" s="148" t="str">
        <f t="shared" si="1"/>
        <v/>
      </c>
      <c r="I16" s="63"/>
      <c r="J16" s="112"/>
      <c r="K16" s="112"/>
      <c r="L16" s="112"/>
      <c r="M16" s="112"/>
      <c r="N16" s="112"/>
      <c r="O16" s="112"/>
    </row>
    <row r="17" spans="1:15" ht="15" customHeight="1" x14ac:dyDescent="0.25">
      <c r="A17" s="141" t="s">
        <v>15</v>
      </c>
      <c r="B17" s="142" t="s">
        <v>28</v>
      </c>
      <c r="C17" s="94"/>
      <c r="D17" s="143"/>
      <c r="E17" s="143"/>
      <c r="F17" s="143"/>
      <c r="G17" s="144">
        <f t="shared" si="0"/>
        <v>0</v>
      </c>
      <c r="H17" s="145" t="str">
        <f t="shared" si="1"/>
        <v/>
      </c>
      <c r="I17" s="59"/>
      <c r="J17" s="112"/>
      <c r="K17" s="112"/>
      <c r="L17" s="112"/>
      <c r="M17" s="112"/>
      <c r="N17" s="112"/>
      <c r="O17" s="112"/>
    </row>
    <row r="18" spans="1:15" ht="15" customHeight="1" x14ac:dyDescent="0.25">
      <c r="A18" s="141" t="s">
        <v>15</v>
      </c>
      <c r="B18" s="112" t="s">
        <v>29</v>
      </c>
      <c r="C18" s="78"/>
      <c r="D18" s="146"/>
      <c r="E18" s="146"/>
      <c r="F18" s="146"/>
      <c r="G18" s="147">
        <f t="shared" si="0"/>
        <v>0</v>
      </c>
      <c r="H18" s="148" t="str">
        <f t="shared" si="1"/>
        <v/>
      </c>
      <c r="I18" s="63"/>
      <c r="J18" s="112"/>
      <c r="K18" s="112"/>
      <c r="L18" s="112"/>
      <c r="M18" s="112"/>
      <c r="N18" s="112"/>
      <c r="O18" s="112"/>
    </row>
    <row r="19" spans="1:15" s="3" customFormat="1" ht="15" customHeight="1" x14ac:dyDescent="0.25">
      <c r="A19" s="135" t="s">
        <v>15</v>
      </c>
      <c r="B19" s="136" t="s">
        <v>14</v>
      </c>
      <c r="C19" s="137">
        <f>SUMIFS((C7:C18),(A7:A18),A19)</f>
        <v>75460.806036228591</v>
      </c>
      <c r="D19" s="137">
        <f>SUMIFS((D7:D18),(A7:A18),A19)</f>
        <v>74920.984087099598</v>
      </c>
      <c r="E19" s="137">
        <f>SUMIFS((E7:E18),(A7:A18),A19)</f>
        <v>77112.207855941801</v>
      </c>
      <c r="F19" s="137">
        <f>SUMIFS((F7:F18),(A7:A18),A19)</f>
        <v>69383.785499999998</v>
      </c>
      <c r="G19" s="138">
        <f t="shared" si="0"/>
        <v>539.82194912899286</v>
      </c>
      <c r="H19" s="139" t="str">
        <f t="shared" si="1"/>
        <v>0,7%</v>
      </c>
      <c r="I19" s="28"/>
      <c r="J19" s="114"/>
      <c r="K19" s="114"/>
      <c r="L19" s="114"/>
      <c r="M19" s="114"/>
      <c r="N19" s="114"/>
      <c r="O19" s="114"/>
    </row>
    <row r="20" spans="1:15" ht="15" customHeight="1" x14ac:dyDescent="0.25">
      <c r="A20" t="s">
        <v>16</v>
      </c>
      <c r="B20" s="8"/>
      <c r="C20" s="132"/>
      <c r="D20" s="60"/>
      <c r="E20" s="60"/>
      <c r="F20" s="60"/>
      <c r="G20" s="61">
        <f t="shared" si="0"/>
        <v>0</v>
      </c>
      <c r="H20" s="62" t="str">
        <f t="shared" si="1"/>
        <v/>
      </c>
    </row>
    <row r="21" spans="1:15" ht="15" customHeight="1" x14ac:dyDescent="0.25">
      <c r="A21" s="141" t="s">
        <v>16</v>
      </c>
      <c r="B21" s="142" t="s">
        <v>25</v>
      </c>
      <c r="C21" s="94">
        <v>115372.32283557675</v>
      </c>
      <c r="D21" s="143">
        <v>117145.40007536999</v>
      </c>
      <c r="E21" s="143">
        <v>115937.23109742699</v>
      </c>
      <c r="F21" s="143">
        <v>112584.80723000001</v>
      </c>
      <c r="G21" s="144">
        <f t="shared" si="0"/>
        <v>-1773.0772397932451</v>
      </c>
      <c r="H21" s="145" t="str">
        <f t="shared" si="1"/>
        <v>-1,5%</v>
      </c>
      <c r="I21" s="59"/>
      <c r="J21" s="112"/>
      <c r="K21" s="112"/>
      <c r="L21" s="112"/>
      <c r="M21" s="112"/>
      <c r="N21" s="112"/>
      <c r="O21" s="112"/>
    </row>
    <row r="22" spans="1:15" ht="15" customHeight="1" x14ac:dyDescent="0.25">
      <c r="A22" s="141" t="s">
        <v>16</v>
      </c>
      <c r="B22" s="112" t="s">
        <v>26</v>
      </c>
      <c r="C22" s="78"/>
      <c r="D22" s="146"/>
      <c r="E22" s="146"/>
      <c r="F22" s="146"/>
      <c r="G22" s="147">
        <f t="shared" si="0"/>
        <v>0</v>
      </c>
      <c r="H22" s="148" t="str">
        <f t="shared" si="1"/>
        <v/>
      </c>
      <c r="I22" s="63"/>
      <c r="J22" s="112"/>
      <c r="K22" s="112"/>
      <c r="L22" s="112"/>
      <c r="M22" s="112"/>
      <c r="N22" s="112"/>
      <c r="O22" s="112"/>
    </row>
    <row r="23" spans="1:15" ht="15" customHeight="1" x14ac:dyDescent="0.25">
      <c r="A23" s="141" t="s">
        <v>16</v>
      </c>
      <c r="B23" s="142" t="s">
        <v>27</v>
      </c>
      <c r="C23" s="94"/>
      <c r="D23" s="143"/>
      <c r="E23" s="143"/>
      <c r="F23" s="143"/>
      <c r="G23" s="144">
        <f t="shared" si="0"/>
        <v>0</v>
      </c>
      <c r="H23" s="145" t="str">
        <f t="shared" si="1"/>
        <v/>
      </c>
      <c r="I23" s="59"/>
      <c r="J23" s="112"/>
      <c r="K23" s="112"/>
      <c r="L23" s="112"/>
      <c r="M23" s="112"/>
      <c r="N23" s="112"/>
      <c r="O23" s="112"/>
    </row>
    <row r="24" spans="1:15" ht="15" customHeight="1" x14ac:dyDescent="0.25">
      <c r="A24" s="141" t="s">
        <v>16</v>
      </c>
      <c r="B24" s="112" t="s">
        <v>28</v>
      </c>
      <c r="C24" s="78"/>
      <c r="D24" s="146"/>
      <c r="E24" s="146"/>
      <c r="F24" s="146"/>
      <c r="G24" s="147">
        <f t="shared" si="0"/>
        <v>0</v>
      </c>
      <c r="H24" s="148" t="str">
        <f t="shared" si="1"/>
        <v/>
      </c>
      <c r="I24" s="63"/>
      <c r="J24" s="112"/>
      <c r="K24" s="112"/>
      <c r="L24" s="112"/>
      <c r="M24" s="112"/>
      <c r="N24" s="112"/>
      <c r="O24" s="112"/>
    </row>
    <row r="25" spans="1:15" ht="15" customHeight="1" x14ac:dyDescent="0.25">
      <c r="A25" s="141" t="s">
        <v>16</v>
      </c>
      <c r="B25" s="142" t="s">
        <v>29</v>
      </c>
      <c r="C25" s="94"/>
      <c r="D25" s="143"/>
      <c r="E25" s="143"/>
      <c r="F25" s="143"/>
      <c r="G25" s="144">
        <f t="shared" si="0"/>
        <v>0</v>
      </c>
      <c r="H25" s="145" t="str">
        <f t="shared" si="1"/>
        <v/>
      </c>
      <c r="I25" s="59"/>
      <c r="J25" s="112"/>
      <c r="K25" s="112"/>
      <c r="L25" s="112"/>
      <c r="M25" s="112"/>
      <c r="N25" s="112"/>
      <c r="O25" s="112"/>
    </row>
    <row r="26" spans="1:15" s="3" customFormat="1" ht="15" customHeight="1" x14ac:dyDescent="0.25">
      <c r="A26" s="135" t="s">
        <v>16</v>
      </c>
      <c r="B26" s="114" t="s">
        <v>14</v>
      </c>
      <c r="C26" s="132">
        <f>SUMIFS((C7:C25),(A7:A25),A26)</f>
        <v>115372.32283557675</v>
      </c>
      <c r="D26" s="132">
        <f>SUMIFS((D7:D25),(A7:A25),A26)</f>
        <v>117145.40007536999</v>
      </c>
      <c r="E26" s="132">
        <f>SUMIFS((E7:E25),(A7:A25),A26)</f>
        <v>115937.23109742699</v>
      </c>
      <c r="F26" s="132">
        <f>SUMIFS((F7:F25),(A7:A25),A26)</f>
        <v>112584.80723000001</v>
      </c>
      <c r="G26" s="152">
        <f t="shared" si="0"/>
        <v>-1773.0772397932451</v>
      </c>
      <c r="H26" s="151" t="str">
        <f t="shared" si="1"/>
        <v>-1,5%</v>
      </c>
      <c r="I26" s="102"/>
      <c r="J26" s="114"/>
      <c r="K26" s="114"/>
      <c r="L26" s="114"/>
      <c r="M26" s="114"/>
      <c r="N26" s="114"/>
      <c r="O26" s="114"/>
    </row>
    <row r="27" spans="1:15" ht="15" customHeight="1" x14ac:dyDescent="0.25">
      <c r="A27" t="s">
        <v>17</v>
      </c>
      <c r="B27" s="34"/>
      <c r="C27" s="137"/>
      <c r="D27" s="41"/>
      <c r="E27" s="41"/>
      <c r="F27" s="41"/>
      <c r="G27" s="57">
        <f t="shared" si="0"/>
        <v>0</v>
      </c>
      <c r="H27" s="58" t="str">
        <f t="shared" si="1"/>
        <v/>
      </c>
      <c r="I27" s="2"/>
    </row>
    <row r="28" spans="1:15" ht="15" customHeight="1" x14ac:dyDescent="0.25">
      <c r="A28" s="141" t="s">
        <v>17</v>
      </c>
      <c r="B28" s="112" t="s">
        <v>25</v>
      </c>
      <c r="C28" s="78"/>
      <c r="D28" s="146">
        <v>51728.380303622798</v>
      </c>
      <c r="E28" s="146">
        <v>48740.246989942098</v>
      </c>
      <c r="F28" s="146">
        <v>48877.615579999998</v>
      </c>
      <c r="G28" s="147">
        <f t="shared" si="0"/>
        <v>-51728.380303622798</v>
      </c>
      <c r="H28" s="148" t="str">
        <f t="shared" si="1"/>
        <v>-100,0%▼</v>
      </c>
      <c r="I28" s="63"/>
      <c r="J28" s="112"/>
      <c r="K28" s="112"/>
      <c r="L28" s="112"/>
      <c r="M28" s="112"/>
      <c r="N28" s="112"/>
      <c r="O28" s="112"/>
    </row>
    <row r="29" spans="1:15" ht="15" customHeight="1" x14ac:dyDescent="0.25">
      <c r="A29" s="141" t="s">
        <v>17</v>
      </c>
      <c r="B29" s="142" t="s">
        <v>26</v>
      </c>
      <c r="C29" s="94"/>
      <c r="D29" s="143"/>
      <c r="E29" s="143"/>
      <c r="F29" s="143"/>
      <c r="G29" s="144">
        <f t="shared" si="0"/>
        <v>0</v>
      </c>
      <c r="H29" s="145" t="str">
        <f t="shared" si="1"/>
        <v/>
      </c>
      <c r="I29" s="59"/>
      <c r="J29" s="112"/>
      <c r="K29" s="112"/>
      <c r="L29" s="112"/>
      <c r="M29" s="112"/>
      <c r="N29" s="112"/>
      <c r="O29" s="112"/>
    </row>
    <row r="30" spans="1:15" ht="15" customHeight="1" x14ac:dyDescent="0.25">
      <c r="A30" s="141" t="s">
        <v>17</v>
      </c>
      <c r="B30" s="112" t="s">
        <v>27</v>
      </c>
      <c r="C30" s="78"/>
      <c r="D30" s="146"/>
      <c r="E30" s="146"/>
      <c r="F30" s="146"/>
      <c r="G30" s="147">
        <f t="shared" si="0"/>
        <v>0</v>
      </c>
      <c r="H30" s="148" t="str">
        <f t="shared" si="1"/>
        <v/>
      </c>
      <c r="I30" s="63"/>
      <c r="J30" s="112"/>
      <c r="K30" s="112"/>
      <c r="L30" s="112"/>
      <c r="M30" s="112"/>
      <c r="N30" s="112"/>
      <c r="O30" s="112"/>
    </row>
    <row r="31" spans="1:15" ht="15" customHeight="1" x14ac:dyDescent="0.25">
      <c r="A31" s="141" t="s">
        <v>17</v>
      </c>
      <c r="B31" s="142" t="s">
        <v>28</v>
      </c>
      <c r="C31" s="94"/>
      <c r="D31" s="143"/>
      <c r="E31" s="143"/>
      <c r="F31" s="143"/>
      <c r="G31" s="144">
        <f t="shared" si="0"/>
        <v>0</v>
      </c>
      <c r="H31" s="145" t="str">
        <f t="shared" si="1"/>
        <v/>
      </c>
      <c r="I31" s="59"/>
      <c r="J31" s="112"/>
      <c r="K31" s="112"/>
      <c r="L31" s="112"/>
      <c r="M31" s="112"/>
      <c r="N31" s="112"/>
      <c r="O31" s="112"/>
    </row>
    <row r="32" spans="1:15" ht="15" customHeight="1" x14ac:dyDescent="0.25">
      <c r="A32" s="141" t="s">
        <v>17</v>
      </c>
      <c r="B32" s="112" t="s">
        <v>29</v>
      </c>
      <c r="C32" s="78"/>
      <c r="D32" s="146"/>
      <c r="E32" s="146"/>
      <c r="F32" s="146"/>
      <c r="G32" s="147">
        <f t="shared" si="0"/>
        <v>0</v>
      </c>
      <c r="H32" s="148" t="str">
        <f t="shared" si="1"/>
        <v/>
      </c>
      <c r="I32" s="63"/>
      <c r="J32" s="112"/>
      <c r="K32" s="112"/>
      <c r="L32" s="112"/>
      <c r="M32" s="112"/>
      <c r="N32" s="112"/>
      <c r="O32" s="112"/>
    </row>
    <row r="33" spans="1:15" s="3" customFormat="1" ht="15" customHeight="1" x14ac:dyDescent="0.25">
      <c r="A33" s="135" t="s">
        <v>17</v>
      </c>
      <c r="B33" s="136" t="s">
        <v>14</v>
      </c>
      <c r="C33" s="137">
        <f>SUMIFS((C7:C32),(A7:A32),A33)</f>
        <v>0</v>
      </c>
      <c r="D33" s="137">
        <f>SUMIFS((D7:D32),(A7:A32),A33)</f>
        <v>51728.380303622798</v>
      </c>
      <c r="E33" s="137">
        <f>SUMIFS((E7:E32),(A7:A32),A33)</f>
        <v>48740.246989942098</v>
      </c>
      <c r="F33" s="137">
        <f>SUMIFS((F7:F32),(A7:A32),A33)</f>
        <v>48877.615579999998</v>
      </c>
      <c r="G33" s="138">
        <f t="shared" si="0"/>
        <v>-51728.380303622798</v>
      </c>
      <c r="H33" s="139" t="str">
        <f t="shared" si="1"/>
        <v>-100,0%▼</v>
      </c>
      <c r="I33" s="28"/>
      <c r="J33" s="114"/>
      <c r="K33" s="114"/>
      <c r="L33" s="114"/>
      <c r="M33" s="114"/>
      <c r="N33" s="114"/>
      <c r="O33" s="114"/>
    </row>
    <row r="34" spans="1:15" ht="15" customHeight="1" x14ac:dyDescent="0.25">
      <c r="A34" t="s">
        <v>18</v>
      </c>
      <c r="B34" s="8"/>
      <c r="C34" s="132"/>
      <c r="D34" s="60"/>
      <c r="E34" s="60"/>
      <c r="F34" s="60"/>
      <c r="G34" s="61">
        <f t="shared" si="0"/>
        <v>0</v>
      </c>
      <c r="H34" s="62" t="str">
        <f t="shared" si="1"/>
        <v/>
      </c>
    </row>
    <row r="35" spans="1:15" ht="15" customHeight="1" x14ac:dyDescent="0.25">
      <c r="A35" s="141" t="s">
        <v>18</v>
      </c>
      <c r="B35" s="142" t="s">
        <v>25</v>
      </c>
      <c r="C35" s="94"/>
      <c r="D35" s="143"/>
      <c r="E35" s="143"/>
      <c r="F35" s="143"/>
      <c r="G35" s="144">
        <f t="shared" si="0"/>
        <v>0</v>
      </c>
      <c r="H35" s="145" t="str">
        <f t="shared" si="1"/>
        <v/>
      </c>
      <c r="I35" s="59"/>
      <c r="J35" s="112"/>
      <c r="K35" s="112"/>
      <c r="L35" s="112"/>
      <c r="M35" s="112"/>
      <c r="N35" s="112"/>
      <c r="O35" s="112"/>
    </row>
    <row r="36" spans="1:15" ht="15" customHeight="1" x14ac:dyDescent="0.25">
      <c r="A36" s="141" t="s">
        <v>18</v>
      </c>
      <c r="B36" s="112" t="s">
        <v>26</v>
      </c>
      <c r="C36" s="78"/>
      <c r="D36" s="146"/>
      <c r="E36" s="146"/>
      <c r="F36" s="146"/>
      <c r="G36" s="147">
        <f t="shared" si="0"/>
        <v>0</v>
      </c>
      <c r="H36" s="148" t="str">
        <f t="shared" si="1"/>
        <v/>
      </c>
      <c r="I36" s="63"/>
      <c r="J36" s="112"/>
      <c r="K36" s="112"/>
      <c r="L36" s="112"/>
      <c r="M36" s="112"/>
      <c r="N36" s="112"/>
      <c r="O36" s="112"/>
    </row>
    <row r="37" spans="1:15" ht="15" customHeight="1" x14ac:dyDescent="0.25">
      <c r="A37" s="141" t="s">
        <v>18</v>
      </c>
      <c r="B37" s="142" t="s">
        <v>27</v>
      </c>
      <c r="C37" s="94"/>
      <c r="D37" s="143"/>
      <c r="E37" s="143"/>
      <c r="F37" s="143"/>
      <c r="G37" s="144">
        <f t="shared" si="0"/>
        <v>0</v>
      </c>
      <c r="H37" s="145" t="str">
        <f t="shared" si="1"/>
        <v/>
      </c>
      <c r="I37" s="59"/>
      <c r="J37" s="112"/>
      <c r="K37" s="112"/>
      <c r="L37" s="112"/>
      <c r="M37" s="112"/>
      <c r="N37" s="112"/>
      <c r="O37" s="112"/>
    </row>
    <row r="38" spans="1:15" ht="15" customHeight="1" x14ac:dyDescent="0.25">
      <c r="A38" s="141" t="s">
        <v>18</v>
      </c>
      <c r="B38" s="112" t="s">
        <v>28</v>
      </c>
      <c r="C38" s="78"/>
      <c r="D38" s="146"/>
      <c r="E38" s="146"/>
      <c r="F38" s="146"/>
      <c r="G38" s="147">
        <f t="shared" si="0"/>
        <v>0</v>
      </c>
      <c r="H38" s="148" t="str">
        <f t="shared" si="1"/>
        <v/>
      </c>
      <c r="I38" s="63"/>
      <c r="J38" s="112"/>
      <c r="K38" s="112"/>
      <c r="L38" s="112"/>
      <c r="M38" s="112"/>
      <c r="N38" s="112"/>
      <c r="O38" s="112"/>
    </row>
    <row r="39" spans="1:15" ht="15" customHeight="1" x14ac:dyDescent="0.25">
      <c r="A39" s="141" t="s">
        <v>18</v>
      </c>
      <c r="B39" s="142" t="s">
        <v>29</v>
      </c>
      <c r="C39" s="94"/>
      <c r="D39" s="143"/>
      <c r="E39" s="143"/>
      <c r="F39" s="143"/>
      <c r="G39" s="144">
        <f t="shared" ref="G39:G68" si="2">IF(ISERROR(C39- D39)=TRUE,"",C39 - D39)</f>
        <v>0</v>
      </c>
      <c r="H39" s="145" t="str">
        <f t="shared" ref="H39:H68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59"/>
      <c r="J39" s="112"/>
      <c r="K39" s="112"/>
      <c r="L39" s="112"/>
      <c r="M39" s="112"/>
      <c r="N39" s="112"/>
      <c r="O39" s="112"/>
    </row>
    <row r="40" spans="1:15" s="3" customFormat="1" ht="15" customHeight="1" x14ac:dyDescent="0.25">
      <c r="A40" s="135" t="s">
        <v>18</v>
      </c>
      <c r="B40" s="114" t="s">
        <v>14</v>
      </c>
      <c r="C40" s="132">
        <f>SUMIFS((C7:C39),(A7:A39),A40)</f>
        <v>0</v>
      </c>
      <c r="D40" s="132">
        <f>SUMIFS((D7:D39),(A7:A39),A40)</f>
        <v>0</v>
      </c>
      <c r="E40" s="132">
        <f>SUMIFS((E7:E39),(A7:A39),A40)</f>
        <v>0</v>
      </c>
      <c r="F40" s="132">
        <f>SUMIFS((F7:F39),(A7:A39),A40)</f>
        <v>0</v>
      </c>
      <c r="G40" s="152">
        <f t="shared" si="2"/>
        <v>0</v>
      </c>
      <c r="H40" s="151" t="str">
        <f t="shared" si="3"/>
        <v/>
      </c>
      <c r="I40" s="96"/>
      <c r="J40" s="114"/>
      <c r="K40" s="114"/>
      <c r="L40" s="114"/>
      <c r="M40" s="114"/>
      <c r="N40" s="114"/>
      <c r="O40" s="114"/>
    </row>
    <row r="41" spans="1:15" ht="15" customHeight="1" x14ac:dyDescent="0.25">
      <c r="A41" t="s">
        <v>19</v>
      </c>
      <c r="B41" s="34"/>
      <c r="C41" s="137"/>
      <c r="D41" s="41"/>
      <c r="E41" s="41"/>
      <c r="F41" s="41"/>
      <c r="G41" s="57">
        <f t="shared" si="2"/>
        <v>0</v>
      </c>
      <c r="H41" s="58" t="str">
        <f t="shared" si="3"/>
        <v/>
      </c>
      <c r="I41" s="36"/>
    </row>
    <row r="42" spans="1:15" ht="15" customHeight="1" x14ac:dyDescent="0.25">
      <c r="A42" s="141" t="s">
        <v>19</v>
      </c>
      <c r="B42" s="112" t="s">
        <v>25</v>
      </c>
      <c r="C42" s="78"/>
      <c r="D42" s="146"/>
      <c r="E42" s="146"/>
      <c r="F42" s="146"/>
      <c r="G42" s="147">
        <f t="shared" si="2"/>
        <v>0</v>
      </c>
      <c r="H42" s="148" t="str">
        <f t="shared" si="3"/>
        <v/>
      </c>
      <c r="I42" s="103"/>
      <c r="J42" s="112"/>
      <c r="K42" s="112"/>
      <c r="L42" s="112"/>
      <c r="M42" s="112"/>
      <c r="N42" s="112"/>
      <c r="O42" s="112"/>
    </row>
    <row r="43" spans="1:15" ht="15" customHeight="1" x14ac:dyDescent="0.25">
      <c r="A43" s="141" t="s">
        <v>19</v>
      </c>
      <c r="B43" s="142" t="s">
        <v>26</v>
      </c>
      <c r="C43" s="94"/>
      <c r="D43" s="143"/>
      <c r="E43" s="143"/>
      <c r="F43" s="143"/>
      <c r="G43" s="144">
        <f t="shared" si="2"/>
        <v>0</v>
      </c>
      <c r="H43" s="145" t="str">
        <f t="shared" si="3"/>
        <v/>
      </c>
      <c r="I43" s="70"/>
      <c r="J43" s="112"/>
      <c r="K43" s="112"/>
      <c r="L43" s="112"/>
      <c r="M43" s="112"/>
      <c r="N43" s="112"/>
      <c r="O43" s="112"/>
    </row>
    <row r="44" spans="1:15" ht="15" customHeight="1" x14ac:dyDescent="0.25">
      <c r="A44" s="141" t="s">
        <v>19</v>
      </c>
      <c r="B44" s="112" t="s">
        <v>27</v>
      </c>
      <c r="C44" s="78"/>
      <c r="D44" s="146"/>
      <c r="E44" s="146"/>
      <c r="F44" s="146"/>
      <c r="G44" s="147">
        <f t="shared" si="2"/>
        <v>0</v>
      </c>
      <c r="H44" s="148" t="str">
        <f t="shared" si="3"/>
        <v/>
      </c>
      <c r="I44" s="103"/>
      <c r="J44" s="112"/>
      <c r="K44" s="112"/>
      <c r="L44" s="112"/>
      <c r="M44" s="112"/>
      <c r="N44" s="112"/>
      <c r="O44" s="112"/>
    </row>
    <row r="45" spans="1:15" ht="15" customHeight="1" x14ac:dyDescent="0.25">
      <c r="A45" s="141" t="s">
        <v>19</v>
      </c>
      <c r="B45" s="142" t="s">
        <v>28</v>
      </c>
      <c r="C45" s="94"/>
      <c r="D45" s="143"/>
      <c r="E45" s="143"/>
      <c r="F45" s="143"/>
      <c r="G45" s="144">
        <f t="shared" si="2"/>
        <v>0</v>
      </c>
      <c r="H45" s="145" t="str">
        <f t="shared" si="3"/>
        <v/>
      </c>
      <c r="I45" s="70"/>
      <c r="J45" s="112"/>
      <c r="K45" s="112"/>
      <c r="L45" s="112"/>
      <c r="M45" s="112"/>
      <c r="N45" s="112"/>
      <c r="O45" s="112"/>
    </row>
    <row r="46" spans="1:15" ht="15" customHeight="1" x14ac:dyDescent="0.25">
      <c r="A46" s="141" t="s">
        <v>19</v>
      </c>
      <c r="B46" s="112" t="s">
        <v>29</v>
      </c>
      <c r="C46" s="78"/>
      <c r="D46" s="146"/>
      <c r="E46" s="146"/>
      <c r="F46" s="146"/>
      <c r="G46" s="147">
        <f t="shared" si="2"/>
        <v>0</v>
      </c>
      <c r="H46" s="148" t="str">
        <f t="shared" si="3"/>
        <v/>
      </c>
      <c r="I46" s="103"/>
      <c r="J46" s="112"/>
      <c r="K46" s="112"/>
      <c r="L46" s="112"/>
      <c r="M46" s="112"/>
      <c r="N46" s="112"/>
      <c r="O46" s="112"/>
    </row>
    <row r="47" spans="1:15" s="3" customFormat="1" ht="15" customHeight="1" x14ac:dyDescent="0.25">
      <c r="A47" s="135" t="s">
        <v>19</v>
      </c>
      <c r="B47" s="159" t="s">
        <v>14</v>
      </c>
      <c r="C47" s="160">
        <f>SUMIFS((C7:C46),(A7:A46),A47)</f>
        <v>0</v>
      </c>
      <c r="D47" s="160">
        <f>SUMIFS((D7:D46),(A7:A46),A47)</f>
        <v>0</v>
      </c>
      <c r="E47" s="160">
        <f>SUMIFS((E7:E46),(A7:A46),A47)</f>
        <v>0</v>
      </c>
      <c r="F47" s="160">
        <f>SUMIFS((F7:F46),(A7:A46),A47)</f>
        <v>0</v>
      </c>
      <c r="G47" s="138">
        <f t="shared" si="2"/>
        <v>0</v>
      </c>
      <c r="H47" s="139" t="str">
        <f t="shared" si="3"/>
        <v/>
      </c>
      <c r="I47" s="90"/>
      <c r="J47" s="114"/>
      <c r="K47" s="114"/>
      <c r="L47" s="114"/>
      <c r="M47" s="114"/>
      <c r="N47" s="114"/>
      <c r="O47" s="114"/>
    </row>
    <row r="48" spans="1:15" ht="15" customHeight="1" x14ac:dyDescent="0.25">
      <c r="A48" t="s">
        <v>20</v>
      </c>
      <c r="B48" s="8"/>
      <c r="C48" s="132"/>
      <c r="D48" s="60"/>
      <c r="E48" s="60"/>
      <c r="F48" s="60"/>
      <c r="G48" s="61">
        <f t="shared" si="2"/>
        <v>0</v>
      </c>
      <c r="H48" s="62" t="str">
        <f t="shared" si="3"/>
        <v/>
      </c>
      <c r="I48" s="20"/>
    </row>
    <row r="49" spans="1:15" ht="15" customHeight="1" x14ac:dyDescent="0.25">
      <c r="A49" s="141" t="s">
        <v>20</v>
      </c>
      <c r="B49" s="142" t="s">
        <v>25</v>
      </c>
      <c r="C49" s="94"/>
      <c r="D49" s="143"/>
      <c r="E49" s="143"/>
      <c r="F49" s="143"/>
      <c r="G49" s="144">
        <f t="shared" si="2"/>
        <v>0</v>
      </c>
      <c r="H49" s="145" t="str">
        <f t="shared" si="3"/>
        <v/>
      </c>
      <c r="I49" s="68"/>
      <c r="J49" s="112"/>
      <c r="K49" s="112"/>
      <c r="L49" s="112"/>
      <c r="M49" s="112"/>
      <c r="N49" s="112"/>
      <c r="O49" s="112"/>
    </row>
    <row r="50" spans="1:15" ht="15" customHeight="1" x14ac:dyDescent="0.25">
      <c r="A50" s="141" t="s">
        <v>20</v>
      </c>
      <c r="B50" s="112" t="s">
        <v>26</v>
      </c>
      <c r="C50" s="78"/>
      <c r="D50" s="146"/>
      <c r="E50" s="146"/>
      <c r="F50" s="146"/>
      <c r="G50" s="147">
        <f t="shared" si="2"/>
        <v>0</v>
      </c>
      <c r="H50" s="148" t="str">
        <f t="shared" si="3"/>
        <v/>
      </c>
      <c r="I50" s="103"/>
      <c r="J50" s="112"/>
      <c r="K50" s="112"/>
      <c r="L50" s="112"/>
      <c r="M50" s="112"/>
      <c r="N50" s="112"/>
      <c r="O50" s="112"/>
    </row>
    <row r="51" spans="1:15" ht="15" customHeight="1" x14ac:dyDescent="0.25">
      <c r="A51" s="141" t="s">
        <v>20</v>
      </c>
      <c r="B51" s="142" t="s">
        <v>27</v>
      </c>
      <c r="C51" s="94"/>
      <c r="D51" s="143"/>
      <c r="E51" s="143"/>
      <c r="F51" s="143"/>
      <c r="G51" s="144">
        <f t="shared" si="2"/>
        <v>0</v>
      </c>
      <c r="H51" s="145" t="str">
        <f t="shared" si="3"/>
        <v/>
      </c>
      <c r="I51" s="68"/>
      <c r="J51" s="112"/>
      <c r="K51" s="112"/>
      <c r="L51" s="112"/>
      <c r="M51" s="112"/>
      <c r="N51" s="112"/>
      <c r="O51" s="112"/>
    </row>
    <row r="52" spans="1:15" ht="15" customHeight="1" x14ac:dyDescent="0.25">
      <c r="A52" s="141" t="s">
        <v>20</v>
      </c>
      <c r="B52" s="112" t="s">
        <v>28</v>
      </c>
      <c r="C52" s="78"/>
      <c r="D52" s="146"/>
      <c r="E52" s="146"/>
      <c r="F52" s="146"/>
      <c r="G52" s="147">
        <f t="shared" si="2"/>
        <v>0</v>
      </c>
      <c r="H52" s="148" t="str">
        <f t="shared" si="3"/>
        <v/>
      </c>
      <c r="I52" s="103"/>
      <c r="J52" s="112"/>
      <c r="K52" s="112"/>
      <c r="L52" s="112"/>
      <c r="M52" s="112"/>
      <c r="N52" s="112"/>
      <c r="O52" s="112"/>
    </row>
    <row r="53" spans="1:15" ht="15" customHeight="1" x14ac:dyDescent="0.25">
      <c r="A53" s="141" t="s">
        <v>20</v>
      </c>
      <c r="B53" s="142" t="s">
        <v>29</v>
      </c>
      <c r="C53" s="94"/>
      <c r="D53" s="143"/>
      <c r="E53" s="143"/>
      <c r="F53" s="143"/>
      <c r="G53" s="144">
        <f t="shared" si="2"/>
        <v>0</v>
      </c>
      <c r="H53" s="145" t="str">
        <f t="shared" si="3"/>
        <v/>
      </c>
      <c r="I53" s="70"/>
      <c r="J53" s="112"/>
      <c r="K53" s="112"/>
      <c r="L53" s="112"/>
      <c r="M53" s="112"/>
      <c r="N53" s="112"/>
      <c r="O53" s="112"/>
    </row>
    <row r="54" spans="1:15" s="3" customFormat="1" ht="15" customHeight="1" x14ac:dyDescent="0.25">
      <c r="A54" s="135" t="s">
        <v>20</v>
      </c>
      <c r="B54" s="114" t="s">
        <v>14</v>
      </c>
      <c r="C54" s="132">
        <f>SUMIFS((C7:C53),(A7:A53),A54)</f>
        <v>0</v>
      </c>
      <c r="D54" s="132">
        <f>SUMIFS((D7:D53),(A7:A53),A54)</f>
        <v>0</v>
      </c>
      <c r="E54" s="132">
        <f>SUMIFS((E7:E53),(A7:A53),A54)</f>
        <v>0</v>
      </c>
      <c r="F54" s="132">
        <f>SUMIFS((F7:F53),(A7:A53),A54)</f>
        <v>0</v>
      </c>
      <c r="G54" s="152">
        <f t="shared" si="2"/>
        <v>0</v>
      </c>
      <c r="H54" s="151" t="str">
        <f t="shared" si="3"/>
        <v/>
      </c>
      <c r="I54" s="63"/>
      <c r="J54" s="114"/>
      <c r="K54" s="114"/>
      <c r="L54" s="114"/>
      <c r="M54" s="114"/>
      <c r="N54" s="114"/>
      <c r="O54" s="114"/>
    </row>
    <row r="55" spans="1:15" s="3" customFormat="1" ht="15" customHeight="1" x14ac:dyDescent="0.25">
      <c r="A55" t="s">
        <v>21</v>
      </c>
      <c r="B55" s="34"/>
      <c r="C55" s="137"/>
      <c r="D55" s="41"/>
      <c r="E55" s="41"/>
      <c r="F55" s="41"/>
      <c r="G55" s="57">
        <f t="shared" si="2"/>
        <v>0</v>
      </c>
      <c r="H55" s="58" t="str">
        <f t="shared" si="3"/>
        <v/>
      </c>
      <c r="I55" s="59"/>
      <c r="J55" s="8"/>
      <c r="K55" s="8"/>
      <c r="L55" s="8"/>
      <c r="M55" s="8"/>
      <c r="N55" s="8"/>
      <c r="O55" s="8"/>
    </row>
    <row r="56" spans="1:15" s="3" customFormat="1" ht="15" customHeight="1" x14ac:dyDescent="0.25">
      <c r="A56" s="149" t="s">
        <v>21</v>
      </c>
      <c r="B56" s="112" t="s">
        <v>25</v>
      </c>
      <c r="C56" s="78"/>
      <c r="D56" s="146"/>
      <c r="E56" s="146"/>
      <c r="F56" s="146"/>
      <c r="G56" s="147">
        <f t="shared" si="2"/>
        <v>0</v>
      </c>
      <c r="H56" s="148" t="str">
        <f t="shared" si="3"/>
        <v/>
      </c>
      <c r="I56" s="63"/>
      <c r="J56" s="114"/>
      <c r="K56" s="114"/>
      <c r="L56" s="114"/>
      <c r="M56" s="114"/>
      <c r="N56" s="114"/>
      <c r="O56" s="114"/>
    </row>
    <row r="57" spans="1:15" s="3" customFormat="1" ht="15" customHeight="1" x14ac:dyDescent="0.25">
      <c r="A57" s="149" t="s">
        <v>21</v>
      </c>
      <c r="B57" s="142" t="s">
        <v>26</v>
      </c>
      <c r="C57" s="94"/>
      <c r="D57" s="143"/>
      <c r="E57" s="143"/>
      <c r="F57" s="143"/>
      <c r="G57" s="144">
        <f t="shared" si="2"/>
        <v>0</v>
      </c>
      <c r="H57" s="145" t="str">
        <f t="shared" si="3"/>
        <v/>
      </c>
      <c r="I57" s="59"/>
      <c r="J57" s="114"/>
      <c r="K57" s="114"/>
      <c r="L57" s="114"/>
      <c r="M57" s="114"/>
      <c r="N57" s="114"/>
      <c r="O57" s="114"/>
    </row>
    <row r="58" spans="1:15" s="3" customFormat="1" ht="15" customHeight="1" x14ac:dyDescent="0.25">
      <c r="A58" s="149" t="s">
        <v>21</v>
      </c>
      <c r="B58" s="112" t="s">
        <v>27</v>
      </c>
      <c r="C58" s="78"/>
      <c r="D58" s="146"/>
      <c r="E58" s="146"/>
      <c r="F58" s="146"/>
      <c r="G58" s="147">
        <f t="shared" si="2"/>
        <v>0</v>
      </c>
      <c r="H58" s="148" t="str">
        <f t="shared" si="3"/>
        <v/>
      </c>
      <c r="I58" s="63"/>
      <c r="J58" s="114"/>
      <c r="K58" s="114"/>
      <c r="L58" s="114"/>
      <c r="M58" s="114"/>
      <c r="N58" s="114"/>
      <c r="O58" s="114"/>
    </row>
    <row r="59" spans="1:15" s="3" customFormat="1" ht="15" customHeight="1" x14ac:dyDescent="0.25">
      <c r="A59" s="149" t="s">
        <v>21</v>
      </c>
      <c r="B59" s="142" t="s">
        <v>28</v>
      </c>
      <c r="C59" s="94"/>
      <c r="D59" s="143"/>
      <c r="E59" s="143"/>
      <c r="F59" s="143"/>
      <c r="G59" s="144">
        <f t="shared" si="2"/>
        <v>0</v>
      </c>
      <c r="H59" s="145" t="str">
        <f t="shared" si="3"/>
        <v/>
      </c>
      <c r="I59" s="59"/>
      <c r="J59" s="114"/>
      <c r="K59" s="114"/>
      <c r="L59" s="114"/>
      <c r="M59" s="114"/>
      <c r="N59" s="114"/>
      <c r="O59" s="114"/>
    </row>
    <row r="60" spans="1:15" s="3" customFormat="1" ht="15" customHeight="1" x14ac:dyDescent="0.25">
      <c r="A60" s="149" t="s">
        <v>21</v>
      </c>
      <c r="B60" s="112" t="s">
        <v>29</v>
      </c>
      <c r="C60" s="78"/>
      <c r="D60" s="146"/>
      <c r="E60" s="146"/>
      <c r="F60" s="146"/>
      <c r="G60" s="147">
        <f t="shared" si="2"/>
        <v>0</v>
      </c>
      <c r="H60" s="148" t="str">
        <f t="shared" si="3"/>
        <v/>
      </c>
      <c r="I60" s="63"/>
      <c r="J60" s="114"/>
      <c r="K60" s="114"/>
      <c r="L60" s="114"/>
      <c r="M60" s="114"/>
      <c r="N60" s="114"/>
      <c r="O60" s="114"/>
    </row>
    <row r="61" spans="1:15" s="3" customFormat="1" ht="15" customHeight="1" x14ac:dyDescent="0.25">
      <c r="A61" s="149" t="s">
        <v>21</v>
      </c>
      <c r="B61" s="159" t="s">
        <v>14</v>
      </c>
      <c r="C61" s="160">
        <f>SUMIFS((C7:C60),(A7:A60),A61)</f>
        <v>0</v>
      </c>
      <c r="D61" s="160">
        <f>SUMIFS((D7:D60),(A7:A60),A61)</f>
        <v>0</v>
      </c>
      <c r="E61" s="160">
        <f>SUMIFS((E7:E60),(A7:A60),A61)</f>
        <v>0</v>
      </c>
      <c r="F61" s="160">
        <f>SUMIFS((F7:F60),(A7:A60),A61)</f>
        <v>0</v>
      </c>
      <c r="G61" s="138">
        <f t="shared" si="2"/>
        <v>0</v>
      </c>
      <c r="H61" s="139" t="str">
        <f t="shared" si="3"/>
        <v/>
      </c>
      <c r="I61" s="59"/>
      <c r="J61" s="114"/>
      <c r="K61" s="114"/>
      <c r="L61" s="114"/>
      <c r="M61" s="114"/>
      <c r="N61" s="114"/>
      <c r="O61" s="114"/>
    </row>
    <row r="62" spans="1:15" ht="15" customHeight="1" x14ac:dyDescent="0.25">
      <c r="A62" t="s">
        <v>22</v>
      </c>
      <c r="B62" s="8"/>
      <c r="C62" s="132"/>
      <c r="D62" s="60"/>
      <c r="E62" s="60"/>
      <c r="F62" s="60"/>
      <c r="G62" s="61">
        <f t="shared" si="2"/>
        <v>0</v>
      </c>
      <c r="H62" s="62" t="str">
        <f t="shared" si="3"/>
        <v/>
      </c>
      <c r="I62" s="20"/>
    </row>
    <row r="63" spans="1:15" ht="15" customHeight="1" x14ac:dyDescent="0.25">
      <c r="A63" s="141" t="s">
        <v>22</v>
      </c>
      <c r="B63" s="142" t="s">
        <v>25</v>
      </c>
      <c r="C63" s="94">
        <v>394251.487521136</v>
      </c>
      <c r="D63" s="143">
        <v>358672.003010149</v>
      </c>
      <c r="E63" s="143">
        <v>351306.017157992</v>
      </c>
      <c r="F63" s="143">
        <v>741393.46178000001</v>
      </c>
      <c r="G63" s="144">
        <f t="shared" si="2"/>
        <v>35579.484510987008</v>
      </c>
      <c r="H63" s="145" t="str">
        <f t="shared" si="3"/>
        <v>9,9%▲</v>
      </c>
      <c r="I63" s="70" t="s">
        <v>134</v>
      </c>
      <c r="J63" s="112"/>
      <c r="K63" s="112"/>
      <c r="L63" s="112"/>
      <c r="M63" s="112"/>
      <c r="N63" s="112"/>
      <c r="O63" s="112"/>
    </row>
    <row r="64" spans="1:15" ht="15" customHeight="1" x14ac:dyDescent="0.25">
      <c r="A64" s="141" t="s">
        <v>22</v>
      </c>
      <c r="B64" s="112" t="s">
        <v>26</v>
      </c>
      <c r="C64" s="78"/>
      <c r="D64" s="146"/>
      <c r="E64" s="146"/>
      <c r="F64" s="146"/>
      <c r="G64" s="147">
        <f t="shared" si="2"/>
        <v>0</v>
      </c>
      <c r="H64" s="148" t="str">
        <f t="shared" si="3"/>
        <v/>
      </c>
      <c r="I64" s="103"/>
      <c r="J64" s="112"/>
      <c r="K64" s="112"/>
      <c r="L64" s="112"/>
      <c r="M64" s="112"/>
      <c r="N64" s="112"/>
      <c r="O64" s="112"/>
    </row>
    <row r="65" spans="1:15" ht="15" customHeight="1" x14ac:dyDescent="0.25">
      <c r="A65" s="141" t="s">
        <v>22</v>
      </c>
      <c r="B65" s="142" t="s">
        <v>27</v>
      </c>
      <c r="C65" s="94"/>
      <c r="D65" s="143"/>
      <c r="E65" s="143"/>
      <c r="F65" s="143"/>
      <c r="G65" s="144">
        <f t="shared" si="2"/>
        <v>0</v>
      </c>
      <c r="H65" s="145" t="str">
        <f t="shared" si="3"/>
        <v/>
      </c>
      <c r="I65" s="68"/>
      <c r="J65" s="112"/>
      <c r="K65" s="112"/>
      <c r="L65" s="112"/>
      <c r="M65" s="112"/>
      <c r="N65" s="112"/>
      <c r="O65" s="112"/>
    </row>
    <row r="66" spans="1:15" ht="15" customHeight="1" x14ac:dyDescent="0.25">
      <c r="A66" s="141" t="s">
        <v>22</v>
      </c>
      <c r="B66" s="112" t="s">
        <v>28</v>
      </c>
      <c r="C66" s="78"/>
      <c r="D66" s="146"/>
      <c r="E66" s="146"/>
      <c r="F66" s="146"/>
      <c r="G66" s="147">
        <f t="shared" si="2"/>
        <v>0</v>
      </c>
      <c r="H66" s="148" t="str">
        <f t="shared" si="3"/>
        <v/>
      </c>
      <c r="I66" s="103"/>
      <c r="J66" s="112"/>
      <c r="K66" s="112"/>
      <c r="L66" s="112"/>
      <c r="M66" s="112"/>
      <c r="N66" s="112"/>
      <c r="O66" s="112"/>
    </row>
    <row r="67" spans="1:15" ht="15" customHeight="1" x14ac:dyDescent="0.25">
      <c r="A67" s="141" t="s">
        <v>22</v>
      </c>
      <c r="B67" s="142" t="s">
        <v>29</v>
      </c>
      <c r="C67" s="94"/>
      <c r="D67" s="143"/>
      <c r="E67" s="143"/>
      <c r="F67" s="143"/>
      <c r="G67" s="144">
        <f t="shared" si="2"/>
        <v>0</v>
      </c>
      <c r="H67" s="145" t="str">
        <f t="shared" si="3"/>
        <v/>
      </c>
      <c r="I67" s="70"/>
      <c r="J67" s="112"/>
      <c r="K67" s="112"/>
      <c r="L67" s="112"/>
      <c r="M67" s="112"/>
      <c r="N67" s="112"/>
      <c r="O67" s="112"/>
    </row>
    <row r="68" spans="1:15" s="3" customFormat="1" ht="15" customHeight="1" x14ac:dyDescent="0.25">
      <c r="A68" s="135" t="s">
        <v>22</v>
      </c>
      <c r="B68" s="159" t="s">
        <v>14</v>
      </c>
      <c r="C68" s="160">
        <f>SUMIFS((C7:C67),(A7:A67),A68)</f>
        <v>394251.487521136</v>
      </c>
      <c r="D68" s="160">
        <f>SUMIFS((D7:D67),(A7:A67),A68)</f>
        <v>358672.003010149</v>
      </c>
      <c r="E68" s="160">
        <f>SUMIFS((E7:E67),(A7:A67),A68)</f>
        <v>351306.017157992</v>
      </c>
      <c r="F68" s="160">
        <f>SUMIFS((F7:F67),(A7:A67),A68)</f>
        <v>741393.46178000001</v>
      </c>
      <c r="G68" s="138">
        <f t="shared" si="2"/>
        <v>35579.484510987008</v>
      </c>
      <c r="H68" s="139" t="str">
        <f t="shared" si="3"/>
        <v>9,9%▲</v>
      </c>
      <c r="I68" s="69"/>
      <c r="J68" s="114"/>
      <c r="K68" s="114"/>
      <c r="L68" s="114"/>
      <c r="M68" s="114"/>
      <c r="N68" s="114"/>
      <c r="O68" s="114"/>
    </row>
    <row r="69" spans="1:15" ht="15" customHeight="1" x14ac:dyDescent="0.25">
      <c r="C69" s="112"/>
    </row>
    <row r="70" spans="1:15" ht="15" customHeight="1" x14ac:dyDescent="0.25">
      <c r="C70" s="112"/>
    </row>
    <row r="71" spans="1:15" ht="15" customHeight="1" x14ac:dyDescent="0.25">
      <c r="C71" s="112"/>
    </row>
    <row r="72" spans="1:15" ht="15" customHeight="1" x14ac:dyDescent="0.25">
      <c r="C72" s="112"/>
    </row>
    <row r="73" spans="1:15" ht="15" customHeight="1" x14ac:dyDescent="0.25">
      <c r="C73" s="112"/>
    </row>
    <row r="74" spans="1:15" ht="15" customHeight="1" x14ac:dyDescent="0.25">
      <c r="C74" s="112"/>
    </row>
    <row r="75" spans="1:15" ht="15" customHeight="1" x14ac:dyDescent="0.25">
      <c r="C75" s="112"/>
    </row>
    <row r="76" spans="1:15" ht="15" customHeight="1" x14ac:dyDescent="0.25">
      <c r="C76" s="112"/>
    </row>
    <row r="77" spans="1:15" ht="15" customHeight="1" x14ac:dyDescent="0.25">
      <c r="C77" s="112"/>
    </row>
    <row r="78" spans="1:15" ht="15" customHeight="1" x14ac:dyDescent="0.25">
      <c r="C78" s="112"/>
    </row>
    <row r="79" spans="1:15" ht="15" customHeight="1" x14ac:dyDescent="0.25">
      <c r="C79" s="112"/>
    </row>
    <row r="80" spans="1:15" ht="15" customHeight="1" x14ac:dyDescent="0.25">
      <c r="C80" s="112"/>
    </row>
    <row r="81" spans="3:3" ht="15" customHeight="1" x14ac:dyDescent="0.25">
      <c r="C81" s="112"/>
    </row>
    <row r="82" spans="3:3" ht="15" customHeight="1" x14ac:dyDescent="0.25">
      <c r="C82" s="112"/>
    </row>
    <row r="83" spans="3:3" ht="15" customHeight="1" x14ac:dyDescent="0.25">
      <c r="C83" s="112"/>
    </row>
    <row r="84" spans="3:3" ht="15" customHeight="1" x14ac:dyDescent="0.25">
      <c r="C84" s="112"/>
    </row>
    <row r="85" spans="3:3" ht="15" customHeight="1" x14ac:dyDescent="0.25">
      <c r="C85" s="112"/>
    </row>
    <row r="86" spans="3:3" ht="15" customHeight="1" x14ac:dyDescent="0.25">
      <c r="C86" s="112"/>
    </row>
    <row r="87" spans="3:3" ht="15" customHeight="1" x14ac:dyDescent="0.25">
      <c r="C87" s="112"/>
    </row>
    <row r="88" spans="3:3" ht="15" customHeight="1" x14ac:dyDescent="0.25">
      <c r="C88" s="112"/>
    </row>
    <row r="89" spans="3:3" ht="15" customHeight="1" x14ac:dyDescent="0.25">
      <c r="C89" s="112"/>
    </row>
    <row r="90" spans="3:3" ht="15" customHeight="1" x14ac:dyDescent="0.25">
      <c r="C90" s="112"/>
    </row>
    <row r="91" spans="3:3" ht="15" customHeight="1" x14ac:dyDescent="0.25">
      <c r="C91" s="112"/>
    </row>
    <row r="92" spans="3:3" ht="15" customHeight="1" x14ac:dyDescent="0.25">
      <c r="C92" s="112"/>
    </row>
    <row r="93" spans="3:3" ht="15" customHeight="1" x14ac:dyDescent="0.25">
      <c r="C93" s="112"/>
    </row>
    <row r="94" spans="3:3" ht="15" customHeight="1" x14ac:dyDescent="0.25">
      <c r="C94" s="112"/>
    </row>
    <row r="95" spans="3:3" ht="15" customHeight="1" x14ac:dyDescent="0.25">
      <c r="C95" s="112"/>
    </row>
    <row r="96" spans="3:3" ht="15" customHeight="1" x14ac:dyDescent="0.25">
      <c r="C96" s="112"/>
    </row>
    <row r="97" spans="3:3" ht="15" customHeight="1" x14ac:dyDescent="0.25">
      <c r="C97" s="112"/>
    </row>
    <row r="98" spans="3:3" ht="15" customHeight="1" x14ac:dyDescent="0.25">
      <c r="C98" s="112"/>
    </row>
    <row r="99" spans="3:3" ht="15" customHeight="1" x14ac:dyDescent="0.25">
      <c r="C99" s="112"/>
    </row>
    <row r="100" spans="3:3" ht="15" customHeight="1" x14ac:dyDescent="0.25">
      <c r="C100" s="112"/>
    </row>
    <row r="101" spans="3:3" ht="15" customHeight="1" x14ac:dyDescent="0.25">
      <c r="C101" s="112"/>
    </row>
    <row r="102" spans="3:3" ht="15" customHeight="1" x14ac:dyDescent="0.25">
      <c r="C102" s="112"/>
    </row>
    <row r="103" spans="3:3" ht="15" customHeight="1" x14ac:dyDescent="0.25">
      <c r="C103" s="112"/>
    </row>
    <row r="104" spans="3:3" ht="15" customHeight="1" x14ac:dyDescent="0.25">
      <c r="C104" s="112"/>
    </row>
    <row r="105" spans="3:3" ht="15" customHeight="1" x14ac:dyDescent="0.25">
      <c r="C105" s="112"/>
    </row>
    <row r="106" spans="3:3" ht="15" customHeight="1" x14ac:dyDescent="0.25">
      <c r="C106" s="112"/>
    </row>
    <row r="107" spans="3:3" ht="15" customHeight="1" x14ac:dyDescent="0.25">
      <c r="C107" s="112"/>
    </row>
    <row r="108" spans="3:3" ht="15" customHeight="1" x14ac:dyDescent="0.25">
      <c r="C108" s="112"/>
    </row>
    <row r="109" spans="3:3" ht="15" customHeight="1" x14ac:dyDescent="0.25">
      <c r="C109" s="112"/>
    </row>
    <row r="110" spans="3:3" ht="15" customHeight="1" x14ac:dyDescent="0.25">
      <c r="C110" s="112"/>
    </row>
    <row r="111" spans="3:3" ht="15" customHeight="1" x14ac:dyDescent="0.25">
      <c r="C111" s="112"/>
    </row>
    <row r="112" spans="3:3" ht="15" customHeight="1" x14ac:dyDescent="0.25">
      <c r="C112" s="112"/>
    </row>
    <row r="113" spans="3:3" ht="15" customHeight="1" x14ac:dyDescent="0.25">
      <c r="C113" s="112"/>
    </row>
    <row r="114" spans="3:3" ht="15" customHeight="1" x14ac:dyDescent="0.25">
      <c r="C114" s="112"/>
    </row>
    <row r="115" spans="3:3" ht="15" customHeight="1" x14ac:dyDescent="0.25">
      <c r="C115" s="112"/>
    </row>
    <row r="116" spans="3:3" ht="15" customHeight="1" x14ac:dyDescent="0.25">
      <c r="C116" s="112"/>
    </row>
    <row r="117" spans="3:3" ht="15" customHeight="1" x14ac:dyDescent="0.25">
      <c r="C117" s="112"/>
    </row>
    <row r="118" spans="3:3" ht="15" customHeight="1" x14ac:dyDescent="0.25">
      <c r="C118" s="112"/>
    </row>
    <row r="119" spans="3:3" ht="15" customHeight="1" x14ac:dyDescent="0.25">
      <c r="C119" s="112"/>
    </row>
    <row r="120" spans="3:3" ht="15" customHeight="1" x14ac:dyDescent="0.25">
      <c r="C120" s="112"/>
    </row>
    <row r="121" spans="3:3" ht="15" customHeight="1" x14ac:dyDescent="0.25">
      <c r="C121" s="112"/>
    </row>
    <row r="122" spans="3:3" ht="15" customHeight="1" x14ac:dyDescent="0.25">
      <c r="C122" s="112"/>
    </row>
    <row r="123" spans="3:3" ht="15" customHeight="1" x14ac:dyDescent="0.25">
      <c r="C123" s="112"/>
    </row>
    <row r="124" spans="3:3" ht="15" customHeight="1" x14ac:dyDescent="0.25">
      <c r="C124" s="112"/>
    </row>
    <row r="125" spans="3:3" ht="15" customHeight="1" x14ac:dyDescent="0.25">
      <c r="C125" s="112"/>
    </row>
    <row r="126" spans="3:3" ht="15" customHeight="1" x14ac:dyDescent="0.25">
      <c r="C126" s="112"/>
    </row>
    <row r="127" spans="3:3" ht="15" customHeight="1" x14ac:dyDescent="0.25">
      <c r="C127" s="112"/>
    </row>
    <row r="128" spans="3:3" ht="15" customHeight="1" x14ac:dyDescent="0.25">
      <c r="C128" s="112"/>
    </row>
    <row r="129" spans="3:3" ht="15" customHeight="1" x14ac:dyDescent="0.25">
      <c r="C129" s="112"/>
    </row>
    <row r="130" spans="3:3" ht="15" customHeight="1" x14ac:dyDescent="0.25">
      <c r="C130" s="112"/>
    </row>
    <row r="131" spans="3:3" ht="15" customHeight="1" x14ac:dyDescent="0.25">
      <c r="C131" s="112"/>
    </row>
    <row r="132" spans="3:3" ht="15" customHeight="1" x14ac:dyDescent="0.25">
      <c r="C132" s="112"/>
    </row>
    <row r="133" spans="3:3" ht="15" customHeight="1" x14ac:dyDescent="0.25">
      <c r="C133" s="112"/>
    </row>
    <row r="134" spans="3:3" ht="15" customHeight="1" x14ac:dyDescent="0.25">
      <c r="C134" s="112"/>
    </row>
    <row r="135" spans="3:3" ht="15" customHeight="1" x14ac:dyDescent="0.25">
      <c r="C135" s="112"/>
    </row>
    <row r="136" spans="3:3" ht="15" customHeight="1" x14ac:dyDescent="0.25">
      <c r="C136" s="112"/>
    </row>
    <row r="137" spans="3:3" ht="15" customHeight="1" x14ac:dyDescent="0.25">
      <c r="C137" s="112"/>
    </row>
    <row r="138" spans="3:3" ht="15" customHeight="1" x14ac:dyDescent="0.25">
      <c r="C138" s="112"/>
    </row>
    <row r="139" spans="3:3" ht="15" customHeight="1" x14ac:dyDescent="0.25">
      <c r="C139" s="112"/>
    </row>
    <row r="140" spans="3:3" ht="15" customHeight="1" x14ac:dyDescent="0.25">
      <c r="C140" s="112"/>
    </row>
    <row r="141" spans="3:3" ht="15" customHeight="1" x14ac:dyDescent="0.25">
      <c r="C141" s="112"/>
    </row>
    <row r="142" spans="3:3" ht="15" customHeight="1" x14ac:dyDescent="0.25">
      <c r="C142" s="112"/>
    </row>
    <row r="143" spans="3:3" ht="15" customHeight="1" x14ac:dyDescent="0.25">
      <c r="C143" s="112"/>
    </row>
    <row r="144" spans="3:3" ht="15" customHeight="1" x14ac:dyDescent="0.25">
      <c r="C144" s="112"/>
    </row>
    <row r="145" spans="3:3" ht="15" customHeight="1" x14ac:dyDescent="0.25">
      <c r="C145" s="112"/>
    </row>
    <row r="146" spans="3:3" ht="15" customHeight="1" x14ac:dyDescent="0.25">
      <c r="C146" s="112"/>
    </row>
    <row r="147" spans="3:3" ht="15" customHeight="1" x14ac:dyDescent="0.25">
      <c r="C147" s="112"/>
    </row>
    <row r="148" spans="3:3" ht="15" customHeight="1" x14ac:dyDescent="0.25">
      <c r="C148" s="112"/>
    </row>
    <row r="149" spans="3:3" ht="15" customHeight="1" x14ac:dyDescent="0.25">
      <c r="C149" s="112"/>
    </row>
    <row r="150" spans="3:3" ht="15" customHeight="1" x14ac:dyDescent="0.25">
      <c r="C150" s="112"/>
    </row>
    <row r="151" spans="3:3" ht="15" customHeight="1" x14ac:dyDescent="0.25">
      <c r="C151" s="112"/>
    </row>
    <row r="152" spans="3:3" ht="15" customHeight="1" x14ac:dyDescent="0.25">
      <c r="C152" s="112"/>
    </row>
    <row r="153" spans="3:3" ht="15" customHeight="1" x14ac:dyDescent="0.25">
      <c r="C153" s="112"/>
    </row>
    <row r="154" spans="3:3" ht="15" customHeight="1" x14ac:dyDescent="0.25">
      <c r="C154" s="112"/>
    </row>
    <row r="155" spans="3:3" ht="15" customHeight="1" x14ac:dyDescent="0.25">
      <c r="C155" s="112"/>
    </row>
    <row r="156" spans="3:3" ht="15" customHeight="1" x14ac:dyDescent="0.25">
      <c r="C156" s="112"/>
    </row>
    <row r="157" spans="3:3" ht="15" customHeight="1" x14ac:dyDescent="0.25">
      <c r="C157" s="112"/>
    </row>
    <row r="158" spans="3:3" ht="15" customHeight="1" x14ac:dyDescent="0.25">
      <c r="C158" s="112"/>
    </row>
    <row r="159" spans="3:3" ht="15" customHeight="1" x14ac:dyDescent="0.25">
      <c r="C159" s="112"/>
    </row>
    <row r="160" spans="3:3" ht="15" customHeight="1" x14ac:dyDescent="0.25">
      <c r="C160" s="112"/>
    </row>
    <row r="161" spans="3:3" ht="15" customHeight="1" x14ac:dyDescent="0.25">
      <c r="C161" s="112"/>
    </row>
    <row r="162" spans="3:3" ht="15" customHeight="1" x14ac:dyDescent="0.25">
      <c r="C162" s="112"/>
    </row>
    <row r="163" spans="3:3" ht="15" customHeight="1" x14ac:dyDescent="0.25">
      <c r="C163" s="112"/>
    </row>
    <row r="164" spans="3:3" ht="15" customHeight="1" x14ac:dyDescent="0.25">
      <c r="C164" s="112"/>
    </row>
    <row r="165" spans="3:3" ht="15" customHeight="1" x14ac:dyDescent="0.25">
      <c r="C165" s="112"/>
    </row>
    <row r="166" spans="3:3" ht="15" customHeight="1" x14ac:dyDescent="0.25">
      <c r="C166" s="112"/>
    </row>
    <row r="167" spans="3:3" ht="15" customHeight="1" x14ac:dyDescent="0.25">
      <c r="C167" s="112"/>
    </row>
    <row r="168" spans="3:3" ht="15" customHeight="1" x14ac:dyDescent="0.25">
      <c r="C168" s="112"/>
    </row>
    <row r="169" spans="3:3" ht="15" customHeight="1" x14ac:dyDescent="0.25">
      <c r="C169" s="112"/>
    </row>
    <row r="170" spans="3:3" ht="15" customHeight="1" x14ac:dyDescent="0.25">
      <c r="C170" s="112"/>
    </row>
    <row r="171" spans="3:3" ht="15" customHeight="1" x14ac:dyDescent="0.25">
      <c r="C171" s="112"/>
    </row>
    <row r="172" spans="3:3" ht="15" customHeight="1" x14ac:dyDescent="0.25">
      <c r="C172" s="112"/>
    </row>
    <row r="173" spans="3:3" ht="15" customHeight="1" x14ac:dyDescent="0.25">
      <c r="C173" s="112"/>
    </row>
    <row r="174" spans="3:3" ht="15" customHeight="1" x14ac:dyDescent="0.25">
      <c r="C174" s="112"/>
    </row>
    <row r="175" spans="3:3" ht="15" customHeight="1" x14ac:dyDescent="0.25">
      <c r="C175" s="112"/>
    </row>
    <row r="176" spans="3:3" ht="15" customHeight="1" x14ac:dyDescent="0.25">
      <c r="C176" s="112"/>
    </row>
    <row r="177" spans="3:3" ht="15" customHeight="1" x14ac:dyDescent="0.25">
      <c r="C177" s="112"/>
    </row>
    <row r="178" spans="3:3" ht="15" customHeight="1" x14ac:dyDescent="0.25">
      <c r="C178" s="112"/>
    </row>
    <row r="179" spans="3:3" ht="15" customHeight="1" x14ac:dyDescent="0.25">
      <c r="C179" s="112"/>
    </row>
    <row r="180" spans="3:3" ht="15" customHeight="1" x14ac:dyDescent="0.25">
      <c r="C180" s="112"/>
    </row>
    <row r="181" spans="3:3" ht="15" customHeight="1" x14ac:dyDescent="0.25">
      <c r="C181" s="112"/>
    </row>
    <row r="182" spans="3:3" ht="15" customHeight="1" x14ac:dyDescent="0.25">
      <c r="C182" s="112"/>
    </row>
    <row r="183" spans="3:3" ht="15" customHeight="1" x14ac:dyDescent="0.25">
      <c r="C183" s="112"/>
    </row>
    <row r="184" spans="3:3" ht="15" customHeight="1" x14ac:dyDescent="0.25">
      <c r="C184" s="112"/>
    </row>
    <row r="185" spans="3:3" ht="15" customHeight="1" x14ac:dyDescent="0.25">
      <c r="C185" s="112"/>
    </row>
    <row r="186" spans="3:3" ht="15" customHeight="1" x14ac:dyDescent="0.25">
      <c r="C186" s="112"/>
    </row>
    <row r="187" spans="3:3" ht="15" customHeight="1" x14ac:dyDescent="0.25">
      <c r="C187" s="112"/>
    </row>
    <row r="188" spans="3:3" ht="15" customHeight="1" x14ac:dyDescent="0.25">
      <c r="C188" s="112"/>
    </row>
    <row r="189" spans="3:3" ht="15" customHeight="1" x14ac:dyDescent="0.25">
      <c r="C189" s="112"/>
    </row>
    <row r="190" spans="3:3" ht="15" customHeight="1" x14ac:dyDescent="0.25">
      <c r="C190" s="112"/>
    </row>
    <row r="191" spans="3:3" ht="15" customHeight="1" x14ac:dyDescent="0.25">
      <c r="C191" s="112"/>
    </row>
    <row r="192" spans="3:3" ht="15" customHeight="1" x14ac:dyDescent="0.25">
      <c r="C192" s="112"/>
    </row>
    <row r="193" spans="3:3" ht="15" customHeight="1" x14ac:dyDescent="0.25">
      <c r="C193" s="112"/>
    </row>
    <row r="194" spans="3:3" ht="15" customHeight="1" x14ac:dyDescent="0.25">
      <c r="C194" s="112"/>
    </row>
    <row r="195" spans="3:3" ht="15" customHeight="1" x14ac:dyDescent="0.25">
      <c r="C195" s="112"/>
    </row>
    <row r="196" spans="3:3" ht="15" customHeight="1" x14ac:dyDescent="0.25">
      <c r="C196" s="112"/>
    </row>
    <row r="197" spans="3:3" ht="15" customHeight="1" x14ac:dyDescent="0.25">
      <c r="C197" s="112"/>
    </row>
    <row r="198" spans="3:3" ht="15" customHeight="1" x14ac:dyDescent="0.25">
      <c r="C198" s="112"/>
    </row>
    <row r="199" spans="3:3" ht="15" customHeight="1" x14ac:dyDescent="0.25">
      <c r="C199" s="112"/>
    </row>
    <row r="200" spans="3:3" ht="15" customHeight="1" x14ac:dyDescent="0.25">
      <c r="C200" s="112"/>
    </row>
    <row r="201" spans="3:3" ht="15" customHeight="1" x14ac:dyDescent="0.25">
      <c r="C201" s="112"/>
    </row>
    <row r="202" spans="3:3" ht="15" customHeight="1" x14ac:dyDescent="0.25">
      <c r="C202" s="112"/>
    </row>
    <row r="203" spans="3:3" ht="15" customHeight="1" x14ac:dyDescent="0.25">
      <c r="C203" s="112"/>
    </row>
    <row r="204" spans="3:3" ht="15" customHeight="1" x14ac:dyDescent="0.25">
      <c r="C204" s="112"/>
    </row>
    <row r="205" spans="3:3" ht="15" customHeight="1" x14ac:dyDescent="0.25">
      <c r="C205" s="112"/>
    </row>
    <row r="206" spans="3:3" ht="15" customHeight="1" x14ac:dyDescent="0.25">
      <c r="C206" s="112"/>
    </row>
    <row r="207" spans="3:3" ht="15" customHeight="1" x14ac:dyDescent="0.25">
      <c r="C207" s="112"/>
    </row>
    <row r="208" spans="3:3" ht="15" customHeight="1" x14ac:dyDescent="0.25">
      <c r="C208" s="112"/>
    </row>
    <row r="209" spans="3:3" ht="15" customHeight="1" x14ac:dyDescent="0.25">
      <c r="C209" s="112"/>
    </row>
    <row r="210" spans="3:3" ht="15" customHeight="1" x14ac:dyDescent="0.25">
      <c r="C210" s="112"/>
    </row>
    <row r="211" spans="3:3" ht="15" customHeight="1" x14ac:dyDescent="0.25">
      <c r="C211" s="112"/>
    </row>
    <row r="212" spans="3:3" ht="15" customHeight="1" x14ac:dyDescent="0.25">
      <c r="C212" s="112"/>
    </row>
    <row r="213" spans="3:3" ht="15" customHeight="1" x14ac:dyDescent="0.25">
      <c r="C213" s="112"/>
    </row>
    <row r="214" spans="3:3" ht="15" customHeight="1" x14ac:dyDescent="0.25">
      <c r="C214" s="112"/>
    </row>
    <row r="215" spans="3:3" ht="15" customHeight="1" x14ac:dyDescent="0.25">
      <c r="C215" s="112"/>
    </row>
    <row r="216" spans="3:3" ht="15" customHeight="1" x14ac:dyDescent="0.25">
      <c r="C216" s="112"/>
    </row>
    <row r="217" spans="3:3" ht="15" customHeight="1" x14ac:dyDescent="0.25">
      <c r="C217" s="112"/>
    </row>
    <row r="218" spans="3:3" ht="15" customHeight="1" x14ac:dyDescent="0.25">
      <c r="C218" s="112"/>
    </row>
    <row r="219" spans="3:3" ht="15" customHeight="1" x14ac:dyDescent="0.25">
      <c r="C219" s="112"/>
    </row>
    <row r="220" spans="3:3" ht="15" customHeight="1" x14ac:dyDescent="0.25">
      <c r="C220" s="112"/>
    </row>
    <row r="221" spans="3:3" ht="15" customHeight="1" x14ac:dyDescent="0.25">
      <c r="C221" s="112"/>
    </row>
    <row r="222" spans="3:3" ht="15" customHeight="1" x14ac:dyDescent="0.25">
      <c r="C222" s="112"/>
    </row>
    <row r="223" spans="3:3" ht="15" customHeight="1" x14ac:dyDescent="0.25">
      <c r="C223" s="112"/>
    </row>
    <row r="224" spans="3:3" ht="15" customHeight="1" x14ac:dyDescent="0.25">
      <c r="C224" s="112"/>
    </row>
    <row r="225" spans="3:3" ht="15" customHeight="1" x14ac:dyDescent="0.25">
      <c r="C225" s="112"/>
    </row>
    <row r="226" spans="3:3" ht="15" customHeight="1" x14ac:dyDescent="0.25">
      <c r="C226" s="112"/>
    </row>
    <row r="227" spans="3:3" ht="15" customHeight="1" x14ac:dyDescent="0.25">
      <c r="C227" s="112"/>
    </row>
    <row r="228" spans="3:3" ht="15" customHeight="1" x14ac:dyDescent="0.25">
      <c r="C228" s="112"/>
    </row>
    <row r="229" spans="3:3" ht="15" customHeight="1" x14ac:dyDescent="0.25">
      <c r="C229" s="112"/>
    </row>
    <row r="230" spans="3:3" ht="15" customHeight="1" x14ac:dyDescent="0.25">
      <c r="C230" s="112"/>
    </row>
    <row r="231" spans="3:3" ht="15" customHeight="1" x14ac:dyDescent="0.25">
      <c r="C231" s="112"/>
    </row>
    <row r="232" spans="3:3" ht="15" customHeight="1" x14ac:dyDescent="0.25">
      <c r="C232" s="112"/>
    </row>
    <row r="233" spans="3:3" ht="15" customHeight="1" x14ac:dyDescent="0.25">
      <c r="C233" s="112"/>
    </row>
    <row r="234" spans="3:3" ht="15" customHeight="1" x14ac:dyDescent="0.25">
      <c r="C234" s="112"/>
    </row>
    <row r="235" spans="3:3" ht="15" customHeight="1" x14ac:dyDescent="0.25">
      <c r="C235" s="112"/>
    </row>
    <row r="236" spans="3:3" ht="15" customHeight="1" x14ac:dyDescent="0.25">
      <c r="C236" s="112"/>
    </row>
    <row r="237" spans="3:3" ht="15" customHeight="1" x14ac:dyDescent="0.25">
      <c r="C237" s="112"/>
    </row>
    <row r="238" spans="3:3" ht="15" customHeight="1" x14ac:dyDescent="0.25">
      <c r="C238" s="112"/>
    </row>
    <row r="239" spans="3:3" ht="15" customHeight="1" x14ac:dyDescent="0.25">
      <c r="C239" s="112"/>
    </row>
    <row r="240" spans="3:3" ht="15" customHeight="1" x14ac:dyDescent="0.25">
      <c r="C240" s="112"/>
    </row>
    <row r="241" spans="3:3" ht="15" customHeight="1" x14ac:dyDescent="0.25">
      <c r="C241" s="112"/>
    </row>
    <row r="242" spans="3:3" ht="15" customHeight="1" x14ac:dyDescent="0.25">
      <c r="C242" s="112"/>
    </row>
    <row r="243" spans="3:3" ht="15" customHeight="1" x14ac:dyDescent="0.25">
      <c r="C243" s="112"/>
    </row>
    <row r="244" spans="3:3" ht="15" customHeight="1" x14ac:dyDescent="0.25">
      <c r="C244" s="112"/>
    </row>
    <row r="245" spans="3:3" ht="15" customHeight="1" x14ac:dyDescent="0.25">
      <c r="C245" s="112"/>
    </row>
    <row r="246" spans="3:3" ht="15" customHeight="1" x14ac:dyDescent="0.25">
      <c r="C246" s="112"/>
    </row>
    <row r="247" spans="3:3" ht="15" customHeight="1" x14ac:dyDescent="0.25">
      <c r="C247" s="112"/>
    </row>
    <row r="248" spans="3:3" ht="15" customHeight="1" x14ac:dyDescent="0.25">
      <c r="C248" s="112"/>
    </row>
    <row r="249" spans="3:3" ht="15" customHeight="1" x14ac:dyDescent="0.25">
      <c r="C249" s="112"/>
    </row>
    <row r="250" spans="3:3" ht="15" customHeight="1" x14ac:dyDescent="0.25">
      <c r="C250" s="112"/>
    </row>
    <row r="251" spans="3:3" ht="15" customHeight="1" x14ac:dyDescent="0.25">
      <c r="C251" s="112"/>
    </row>
    <row r="252" spans="3:3" ht="15" customHeight="1" x14ac:dyDescent="0.25">
      <c r="C252" s="112"/>
    </row>
    <row r="253" spans="3:3" ht="15" customHeight="1" x14ac:dyDescent="0.25">
      <c r="C253" s="112"/>
    </row>
    <row r="254" spans="3:3" ht="15" customHeight="1" x14ac:dyDescent="0.25">
      <c r="C254" s="112"/>
    </row>
    <row r="255" spans="3:3" ht="15" customHeight="1" x14ac:dyDescent="0.25">
      <c r="C255" s="112"/>
    </row>
    <row r="256" spans="3:3" ht="15" customHeight="1" x14ac:dyDescent="0.25">
      <c r="C256" s="112"/>
    </row>
    <row r="257" spans="3:3" ht="15" customHeight="1" x14ac:dyDescent="0.25">
      <c r="C257" s="112"/>
    </row>
    <row r="258" spans="3:3" ht="15" customHeight="1" x14ac:dyDescent="0.25">
      <c r="C258" s="112"/>
    </row>
    <row r="259" spans="3:3" ht="15" customHeight="1" x14ac:dyDescent="0.25">
      <c r="C259" s="112"/>
    </row>
    <row r="260" spans="3:3" ht="15" customHeight="1" x14ac:dyDescent="0.25">
      <c r="C260" s="112"/>
    </row>
    <row r="261" spans="3:3" ht="15" customHeight="1" x14ac:dyDescent="0.25">
      <c r="C261" s="112"/>
    </row>
    <row r="262" spans="3:3" ht="15" customHeight="1" x14ac:dyDescent="0.25">
      <c r="C262" s="112"/>
    </row>
    <row r="263" spans="3:3" ht="15" customHeight="1" x14ac:dyDescent="0.25">
      <c r="C263" s="112"/>
    </row>
    <row r="264" spans="3:3" ht="15" customHeight="1" x14ac:dyDescent="0.25">
      <c r="C264" s="112"/>
    </row>
    <row r="265" spans="3:3" ht="15" customHeight="1" x14ac:dyDescent="0.25">
      <c r="C265" s="112"/>
    </row>
    <row r="266" spans="3:3" ht="15" customHeight="1" x14ac:dyDescent="0.25">
      <c r="C266" s="112"/>
    </row>
    <row r="267" spans="3:3" ht="15" customHeight="1" x14ac:dyDescent="0.25">
      <c r="C267" s="112"/>
    </row>
    <row r="268" spans="3:3" ht="15" customHeight="1" x14ac:dyDescent="0.25">
      <c r="C268" s="112"/>
    </row>
    <row r="269" spans="3:3" ht="15" customHeight="1" x14ac:dyDescent="0.25">
      <c r="C269" s="112"/>
    </row>
    <row r="270" spans="3:3" ht="15" customHeight="1" x14ac:dyDescent="0.25">
      <c r="C270" s="112"/>
    </row>
    <row r="271" spans="3:3" ht="15" customHeight="1" x14ac:dyDescent="0.25">
      <c r="C271" s="112"/>
    </row>
    <row r="272" spans="3:3" ht="15" customHeight="1" x14ac:dyDescent="0.25">
      <c r="C272" s="112"/>
    </row>
    <row r="273" spans="3:3" ht="15" customHeight="1" x14ac:dyDescent="0.25">
      <c r="C273" s="112"/>
    </row>
    <row r="274" spans="3:3" ht="15" customHeight="1" x14ac:dyDescent="0.25">
      <c r="C274" s="112"/>
    </row>
    <row r="275" spans="3:3" ht="15" customHeight="1" x14ac:dyDescent="0.25">
      <c r="C275" s="112"/>
    </row>
    <row r="276" spans="3:3" ht="15" customHeight="1" x14ac:dyDescent="0.25">
      <c r="C276" s="112"/>
    </row>
    <row r="277" spans="3:3" ht="15" customHeight="1" x14ac:dyDescent="0.25">
      <c r="C277" s="112"/>
    </row>
    <row r="278" spans="3:3" ht="15" customHeight="1" x14ac:dyDescent="0.25">
      <c r="C278" s="112"/>
    </row>
    <row r="279" spans="3:3" ht="15" customHeight="1" x14ac:dyDescent="0.25">
      <c r="C279" s="112"/>
    </row>
    <row r="280" spans="3:3" ht="15" customHeight="1" x14ac:dyDescent="0.25">
      <c r="C280" s="112"/>
    </row>
    <row r="281" spans="3:3" ht="15" customHeight="1" x14ac:dyDescent="0.25">
      <c r="C281" s="112"/>
    </row>
    <row r="282" spans="3:3" ht="15" customHeight="1" x14ac:dyDescent="0.25">
      <c r="C282" s="112"/>
    </row>
    <row r="283" spans="3:3" ht="15" customHeight="1" x14ac:dyDescent="0.25">
      <c r="C283" s="112"/>
    </row>
    <row r="284" spans="3:3" ht="15" customHeight="1" x14ac:dyDescent="0.25">
      <c r="C284" s="112"/>
    </row>
    <row r="285" spans="3:3" ht="15" customHeight="1" x14ac:dyDescent="0.25">
      <c r="C285" s="112"/>
    </row>
    <row r="286" spans="3:3" ht="15" customHeight="1" x14ac:dyDescent="0.25">
      <c r="C286" s="112"/>
    </row>
    <row r="287" spans="3:3" ht="15" customHeight="1" x14ac:dyDescent="0.25">
      <c r="C287" s="112"/>
    </row>
    <row r="288" spans="3:3" ht="15" customHeight="1" x14ac:dyDescent="0.25">
      <c r="C288" s="112"/>
    </row>
    <row r="289" spans="3:3" ht="15" customHeight="1" x14ac:dyDescent="0.25">
      <c r="C289" s="112"/>
    </row>
    <row r="290" spans="3:3" ht="15" customHeight="1" x14ac:dyDescent="0.25">
      <c r="C290" s="112"/>
    </row>
    <row r="291" spans="3:3" ht="15" customHeight="1" x14ac:dyDescent="0.25">
      <c r="C291" s="112"/>
    </row>
    <row r="292" spans="3:3" ht="15" customHeight="1" x14ac:dyDescent="0.25">
      <c r="C292" s="112"/>
    </row>
    <row r="293" spans="3:3" ht="15" customHeight="1" x14ac:dyDescent="0.25">
      <c r="C293" s="112"/>
    </row>
    <row r="294" spans="3:3" ht="15" customHeight="1" x14ac:dyDescent="0.25">
      <c r="C294" s="112"/>
    </row>
    <row r="295" spans="3:3" ht="15" customHeight="1" x14ac:dyDescent="0.25">
      <c r="C295" s="112"/>
    </row>
    <row r="296" spans="3:3" ht="15" customHeight="1" x14ac:dyDescent="0.25">
      <c r="C296" s="112"/>
    </row>
    <row r="297" spans="3:3" ht="15" customHeight="1" x14ac:dyDescent="0.25">
      <c r="C297" s="112"/>
    </row>
    <row r="298" spans="3:3" ht="15" customHeight="1" x14ac:dyDescent="0.25">
      <c r="C298" s="112"/>
    </row>
    <row r="299" spans="3:3" ht="15" customHeight="1" x14ac:dyDescent="0.25">
      <c r="C299" s="112"/>
    </row>
    <row r="300" spans="3:3" ht="15" customHeight="1" x14ac:dyDescent="0.25">
      <c r="C300" s="112"/>
    </row>
    <row r="301" spans="3:3" ht="15" customHeight="1" x14ac:dyDescent="0.25">
      <c r="C301" s="112"/>
    </row>
    <row r="302" spans="3:3" ht="15" customHeight="1" x14ac:dyDescent="0.25">
      <c r="C302" s="112"/>
    </row>
    <row r="303" spans="3:3" ht="15" customHeight="1" x14ac:dyDescent="0.25">
      <c r="C303" s="112"/>
    </row>
    <row r="304" spans="3:3" ht="15" customHeight="1" x14ac:dyDescent="0.25">
      <c r="C304" s="112"/>
    </row>
    <row r="305" spans="3:3" ht="15" customHeight="1" x14ac:dyDescent="0.25">
      <c r="C305" s="112"/>
    </row>
    <row r="306" spans="3:3" ht="15" customHeight="1" x14ac:dyDescent="0.25">
      <c r="C306" s="112"/>
    </row>
    <row r="307" spans="3:3" ht="15" customHeight="1" x14ac:dyDescent="0.25">
      <c r="C307" s="112"/>
    </row>
    <row r="308" spans="3:3" ht="15" customHeight="1" x14ac:dyDescent="0.25">
      <c r="C308" s="112"/>
    </row>
    <row r="309" spans="3:3" ht="15" customHeight="1" x14ac:dyDescent="0.25">
      <c r="C309" s="112"/>
    </row>
    <row r="310" spans="3:3" ht="15" customHeight="1" x14ac:dyDescent="0.25">
      <c r="C310" s="112"/>
    </row>
    <row r="311" spans="3:3" ht="15" customHeight="1" x14ac:dyDescent="0.25">
      <c r="C311" s="112"/>
    </row>
    <row r="312" spans="3:3" ht="15" customHeight="1" x14ac:dyDescent="0.25">
      <c r="C312" s="112"/>
    </row>
    <row r="313" spans="3:3" ht="15" customHeight="1" x14ac:dyDescent="0.25">
      <c r="C313" s="112"/>
    </row>
    <row r="314" spans="3:3" ht="15" customHeight="1" x14ac:dyDescent="0.25">
      <c r="C314" s="112"/>
    </row>
    <row r="315" spans="3:3" ht="15" customHeight="1" x14ac:dyDescent="0.25">
      <c r="C315" s="112"/>
    </row>
    <row r="316" spans="3:3" ht="15" customHeight="1" x14ac:dyDescent="0.25">
      <c r="C316" s="112"/>
    </row>
    <row r="317" spans="3:3" ht="15" customHeight="1" x14ac:dyDescent="0.25">
      <c r="C317" s="112"/>
    </row>
    <row r="318" spans="3:3" ht="15" customHeight="1" x14ac:dyDescent="0.25">
      <c r="C318" s="112"/>
    </row>
    <row r="319" spans="3:3" ht="15" customHeight="1" x14ac:dyDescent="0.25">
      <c r="C319" s="112"/>
    </row>
    <row r="320" spans="3:3" ht="15" customHeight="1" x14ac:dyDescent="0.25">
      <c r="C320" s="112"/>
    </row>
    <row r="321" spans="3:3" ht="15" customHeight="1" x14ac:dyDescent="0.25">
      <c r="C321" s="112"/>
    </row>
    <row r="322" spans="3:3" ht="15" customHeight="1" x14ac:dyDescent="0.25">
      <c r="C322" s="112"/>
    </row>
    <row r="323" spans="3:3" ht="15" customHeight="1" x14ac:dyDescent="0.25">
      <c r="C323" s="112"/>
    </row>
    <row r="324" spans="3:3" ht="15" customHeight="1" x14ac:dyDescent="0.25">
      <c r="C324" s="112"/>
    </row>
    <row r="325" spans="3:3" ht="15" customHeight="1" x14ac:dyDescent="0.25">
      <c r="C325" s="112"/>
    </row>
    <row r="326" spans="3:3" ht="15" customHeight="1" x14ac:dyDescent="0.25">
      <c r="C326" s="112"/>
    </row>
    <row r="327" spans="3:3" ht="15" customHeight="1" x14ac:dyDescent="0.25">
      <c r="C327" s="112"/>
    </row>
    <row r="328" spans="3:3" ht="15" customHeight="1" x14ac:dyDescent="0.25">
      <c r="C328" s="112"/>
    </row>
    <row r="329" spans="3:3" ht="15" customHeight="1" x14ac:dyDescent="0.25">
      <c r="C329" s="112"/>
    </row>
    <row r="330" spans="3:3" ht="15" customHeight="1" x14ac:dyDescent="0.25">
      <c r="C330" s="112"/>
    </row>
    <row r="331" spans="3:3" ht="15" customHeight="1" x14ac:dyDescent="0.25">
      <c r="C331" s="112"/>
    </row>
    <row r="332" spans="3:3" ht="15" customHeight="1" x14ac:dyDescent="0.25">
      <c r="C332" s="112"/>
    </row>
    <row r="333" spans="3:3" ht="15" customHeight="1" x14ac:dyDescent="0.25">
      <c r="C333" s="112"/>
    </row>
    <row r="334" spans="3:3" ht="15" customHeight="1" x14ac:dyDescent="0.25">
      <c r="C334" s="112"/>
    </row>
    <row r="335" spans="3:3" ht="15" customHeight="1" x14ac:dyDescent="0.25">
      <c r="C335" s="112"/>
    </row>
    <row r="336" spans="3:3" ht="15" customHeight="1" x14ac:dyDescent="0.25">
      <c r="C336" s="112"/>
    </row>
    <row r="337" spans="3:3" ht="15" customHeight="1" x14ac:dyDescent="0.25">
      <c r="C337" s="112"/>
    </row>
    <row r="338" spans="3:3" ht="15" customHeight="1" x14ac:dyDescent="0.25">
      <c r="C338" s="112"/>
    </row>
    <row r="339" spans="3:3" ht="15" customHeight="1" x14ac:dyDescent="0.25">
      <c r="C339" s="112"/>
    </row>
    <row r="340" spans="3:3" ht="15" customHeight="1" x14ac:dyDescent="0.25">
      <c r="C340" s="112"/>
    </row>
    <row r="341" spans="3:3" ht="15" customHeight="1" x14ac:dyDescent="0.25">
      <c r="C341" s="112"/>
    </row>
    <row r="342" spans="3:3" ht="15" customHeight="1" x14ac:dyDescent="0.25">
      <c r="C342" s="112"/>
    </row>
    <row r="343" spans="3:3" ht="15" customHeight="1" x14ac:dyDescent="0.25">
      <c r="C343" s="112"/>
    </row>
    <row r="344" spans="3:3" ht="15" customHeight="1" x14ac:dyDescent="0.25">
      <c r="C344" s="112"/>
    </row>
    <row r="345" spans="3:3" ht="15" customHeight="1" x14ac:dyDescent="0.25">
      <c r="C345" s="112"/>
    </row>
    <row r="346" spans="3:3" ht="15" customHeight="1" x14ac:dyDescent="0.25">
      <c r="C346" s="112"/>
    </row>
    <row r="347" spans="3:3" ht="15" customHeight="1" x14ac:dyDescent="0.25">
      <c r="C347" s="112"/>
    </row>
    <row r="348" spans="3:3" ht="15" customHeight="1" x14ac:dyDescent="0.25">
      <c r="C348" s="112"/>
    </row>
    <row r="349" spans="3:3" ht="15" customHeight="1" x14ac:dyDescent="0.25">
      <c r="C349" s="112"/>
    </row>
    <row r="350" spans="3:3" ht="15" customHeight="1" x14ac:dyDescent="0.25">
      <c r="C350" s="112"/>
    </row>
    <row r="351" spans="3:3" ht="15" customHeight="1" x14ac:dyDescent="0.25">
      <c r="C351" s="112"/>
    </row>
    <row r="352" spans="3:3" ht="15" customHeight="1" x14ac:dyDescent="0.25">
      <c r="C352" s="112"/>
    </row>
    <row r="353" spans="3:3" ht="15" customHeight="1" x14ac:dyDescent="0.25">
      <c r="C353" s="112"/>
    </row>
    <row r="354" spans="3:3" ht="15" customHeight="1" x14ac:dyDescent="0.25">
      <c r="C354" s="112"/>
    </row>
    <row r="355" spans="3:3" ht="15" customHeight="1" x14ac:dyDescent="0.25">
      <c r="C355" s="112"/>
    </row>
    <row r="356" spans="3:3" ht="15" customHeight="1" x14ac:dyDescent="0.25">
      <c r="C356" s="112"/>
    </row>
    <row r="357" spans="3:3" ht="15" customHeight="1" x14ac:dyDescent="0.25">
      <c r="C357" s="112"/>
    </row>
    <row r="358" spans="3:3" ht="15" customHeight="1" x14ac:dyDescent="0.25">
      <c r="C358" s="112"/>
    </row>
    <row r="359" spans="3:3" ht="15" customHeight="1" x14ac:dyDescent="0.25">
      <c r="C359" s="112"/>
    </row>
    <row r="360" spans="3:3" ht="15" customHeight="1" x14ac:dyDescent="0.25">
      <c r="C360" s="112"/>
    </row>
    <row r="361" spans="3:3" ht="15" customHeight="1" x14ac:dyDescent="0.25">
      <c r="C361" s="112"/>
    </row>
    <row r="362" spans="3:3" ht="15" customHeight="1" x14ac:dyDescent="0.25">
      <c r="C362" s="112"/>
    </row>
    <row r="363" spans="3:3" ht="15" customHeight="1" x14ac:dyDescent="0.25">
      <c r="C363" s="112"/>
    </row>
    <row r="364" spans="3:3" ht="15" customHeight="1" x14ac:dyDescent="0.25">
      <c r="C364" s="112"/>
    </row>
    <row r="365" spans="3:3" ht="15" customHeight="1" x14ac:dyDescent="0.25">
      <c r="C365" s="112"/>
    </row>
    <row r="366" spans="3:3" ht="15" customHeight="1" x14ac:dyDescent="0.25">
      <c r="C366" s="112"/>
    </row>
    <row r="367" spans="3:3" ht="15" customHeight="1" x14ac:dyDescent="0.25">
      <c r="C367" s="112"/>
    </row>
    <row r="368" spans="3:3" ht="15" customHeight="1" x14ac:dyDescent="0.25">
      <c r="C368" s="112"/>
    </row>
    <row r="369" spans="3:3" ht="15" customHeight="1" x14ac:dyDescent="0.25">
      <c r="C369" s="112"/>
    </row>
    <row r="370" spans="3:3" ht="15" customHeight="1" x14ac:dyDescent="0.25">
      <c r="C370" s="112"/>
    </row>
    <row r="371" spans="3:3" ht="15" customHeight="1" x14ac:dyDescent="0.25">
      <c r="C371" s="112"/>
    </row>
    <row r="372" spans="3:3" ht="15" customHeight="1" x14ac:dyDescent="0.25">
      <c r="C372" s="112"/>
    </row>
    <row r="373" spans="3:3" ht="15" customHeight="1" x14ac:dyDescent="0.25">
      <c r="C373" s="112"/>
    </row>
    <row r="374" spans="3:3" ht="15" customHeight="1" x14ac:dyDescent="0.25">
      <c r="C374" s="112"/>
    </row>
    <row r="375" spans="3:3" ht="15" customHeight="1" x14ac:dyDescent="0.25">
      <c r="C375" s="112"/>
    </row>
    <row r="376" spans="3:3" ht="15" customHeight="1" x14ac:dyDescent="0.25">
      <c r="C376" s="112"/>
    </row>
    <row r="377" spans="3:3" ht="15" customHeight="1" x14ac:dyDescent="0.25">
      <c r="C377" s="112"/>
    </row>
    <row r="378" spans="3:3" ht="15" customHeight="1" x14ac:dyDescent="0.25">
      <c r="C378" s="112"/>
    </row>
    <row r="379" spans="3:3" ht="15" customHeight="1" x14ac:dyDescent="0.25">
      <c r="C379" s="112"/>
    </row>
    <row r="380" spans="3:3" ht="15" customHeight="1" x14ac:dyDescent="0.25">
      <c r="C380" s="112"/>
    </row>
    <row r="381" spans="3:3" ht="15" customHeight="1" x14ac:dyDescent="0.25">
      <c r="C381" s="112"/>
    </row>
    <row r="382" spans="3:3" ht="15" customHeight="1" x14ac:dyDescent="0.25">
      <c r="C382" s="112"/>
    </row>
    <row r="383" spans="3:3" ht="15" customHeight="1" x14ac:dyDescent="0.25">
      <c r="C383" s="112"/>
    </row>
    <row r="384" spans="3:3" ht="15" customHeight="1" x14ac:dyDescent="0.25">
      <c r="C384" s="112"/>
    </row>
    <row r="385" spans="3:3" ht="15" customHeight="1" x14ac:dyDescent="0.25">
      <c r="C385" s="112"/>
    </row>
    <row r="386" spans="3:3" ht="15" customHeight="1" x14ac:dyDescent="0.25">
      <c r="C386" s="112"/>
    </row>
    <row r="387" spans="3:3" ht="15" customHeight="1" x14ac:dyDescent="0.25">
      <c r="C387" s="112"/>
    </row>
    <row r="388" spans="3:3" ht="15" customHeight="1" x14ac:dyDescent="0.25">
      <c r="C388" s="112"/>
    </row>
    <row r="389" spans="3:3" ht="15" customHeight="1" x14ac:dyDescent="0.25">
      <c r="C389" s="112"/>
    </row>
    <row r="390" spans="3:3" ht="15" customHeight="1" x14ac:dyDescent="0.25">
      <c r="C390" s="112"/>
    </row>
    <row r="391" spans="3:3" ht="15" customHeight="1" x14ac:dyDescent="0.25">
      <c r="C391" s="112"/>
    </row>
    <row r="392" spans="3:3" ht="15" customHeight="1" x14ac:dyDescent="0.25">
      <c r="C392" s="112"/>
    </row>
    <row r="393" spans="3:3" ht="15" customHeight="1" x14ac:dyDescent="0.25">
      <c r="C393" s="112"/>
    </row>
    <row r="394" spans="3:3" ht="15" customHeight="1" x14ac:dyDescent="0.25">
      <c r="C394" s="112"/>
    </row>
    <row r="395" spans="3:3" ht="15" customHeight="1" x14ac:dyDescent="0.25">
      <c r="C395" s="112"/>
    </row>
    <row r="396" spans="3:3" ht="15" customHeight="1" x14ac:dyDescent="0.25">
      <c r="C396" s="112"/>
    </row>
    <row r="397" spans="3:3" ht="15" customHeight="1" x14ac:dyDescent="0.25">
      <c r="C397" s="112"/>
    </row>
    <row r="398" spans="3:3" ht="15" customHeight="1" x14ac:dyDescent="0.25">
      <c r="C398" s="112"/>
    </row>
    <row r="399" spans="3:3" ht="15" customHeight="1" x14ac:dyDescent="0.25">
      <c r="C399" s="112"/>
    </row>
    <row r="400" spans="3:3" ht="15" customHeight="1" x14ac:dyDescent="0.25">
      <c r="C400" s="112"/>
    </row>
    <row r="401" spans="3:3" ht="15" customHeight="1" x14ac:dyDescent="0.25">
      <c r="C401" s="112"/>
    </row>
    <row r="402" spans="3:3" ht="15" customHeight="1" x14ac:dyDescent="0.25">
      <c r="C402" s="112"/>
    </row>
    <row r="403" spans="3:3" ht="15" customHeight="1" x14ac:dyDescent="0.25">
      <c r="C403" s="112"/>
    </row>
    <row r="404" spans="3:3" ht="15" customHeight="1" x14ac:dyDescent="0.25">
      <c r="C404" s="112"/>
    </row>
    <row r="405" spans="3:3" ht="15" customHeight="1" x14ac:dyDescent="0.25">
      <c r="C405" s="112"/>
    </row>
    <row r="406" spans="3:3" ht="15" customHeight="1" x14ac:dyDescent="0.25">
      <c r="C406" s="112"/>
    </row>
    <row r="407" spans="3:3" ht="15" customHeight="1" x14ac:dyDescent="0.25">
      <c r="C407" s="112"/>
    </row>
    <row r="408" spans="3:3" ht="15" customHeight="1" x14ac:dyDescent="0.25">
      <c r="C408" s="112"/>
    </row>
    <row r="409" spans="3:3" ht="15" customHeight="1" x14ac:dyDescent="0.25">
      <c r="C409" s="112"/>
    </row>
    <row r="410" spans="3:3" ht="15" customHeight="1" x14ac:dyDescent="0.25">
      <c r="C410" s="112"/>
    </row>
    <row r="411" spans="3:3" ht="15" customHeight="1" x14ac:dyDescent="0.25">
      <c r="C411" s="112"/>
    </row>
    <row r="412" spans="3:3" ht="15" customHeight="1" x14ac:dyDescent="0.25">
      <c r="C412" s="112"/>
    </row>
    <row r="413" spans="3:3" ht="15" customHeight="1" x14ac:dyDescent="0.25">
      <c r="C413" s="112"/>
    </row>
    <row r="414" spans="3:3" ht="15" customHeight="1" x14ac:dyDescent="0.25">
      <c r="C414" s="112"/>
    </row>
    <row r="415" spans="3:3" ht="15" customHeight="1" x14ac:dyDescent="0.25">
      <c r="C415" s="112"/>
    </row>
    <row r="416" spans="3:3" ht="15" customHeight="1" x14ac:dyDescent="0.25">
      <c r="C416" s="112"/>
    </row>
    <row r="417" spans="3:3" ht="15" customHeight="1" x14ac:dyDescent="0.25">
      <c r="C417" s="112"/>
    </row>
    <row r="418" spans="3:3" ht="15" customHeight="1" x14ac:dyDescent="0.25">
      <c r="C418" s="112"/>
    </row>
    <row r="419" spans="3:3" ht="15" customHeight="1" x14ac:dyDescent="0.25">
      <c r="C419" s="112"/>
    </row>
    <row r="420" spans="3:3" ht="15" customHeight="1" x14ac:dyDescent="0.25">
      <c r="C420" s="112"/>
    </row>
    <row r="421" spans="3:3" ht="15" customHeight="1" x14ac:dyDescent="0.25">
      <c r="C421" s="112"/>
    </row>
    <row r="422" spans="3:3" ht="15" customHeight="1" x14ac:dyDescent="0.25">
      <c r="C422" s="112"/>
    </row>
    <row r="423" spans="3:3" ht="15" customHeight="1" x14ac:dyDescent="0.25">
      <c r="C423" s="112"/>
    </row>
    <row r="424" spans="3:3" ht="15" customHeight="1" x14ac:dyDescent="0.25">
      <c r="C424" s="112"/>
    </row>
    <row r="425" spans="3:3" ht="15" customHeight="1" x14ac:dyDescent="0.25">
      <c r="C425" s="112"/>
    </row>
    <row r="426" spans="3:3" ht="15" customHeight="1" x14ac:dyDescent="0.25">
      <c r="C426" s="112"/>
    </row>
    <row r="427" spans="3:3" ht="15" customHeight="1" x14ac:dyDescent="0.25">
      <c r="C427" s="112"/>
    </row>
    <row r="428" spans="3:3" ht="15" customHeight="1" x14ac:dyDescent="0.25">
      <c r="C428" s="112"/>
    </row>
    <row r="429" spans="3:3" ht="15" customHeight="1" x14ac:dyDescent="0.25">
      <c r="C429" s="112"/>
    </row>
    <row r="430" spans="3:3" ht="15" customHeight="1" x14ac:dyDescent="0.25">
      <c r="C430" s="112"/>
    </row>
    <row r="431" spans="3:3" ht="15" customHeight="1" x14ac:dyDescent="0.25">
      <c r="C431" s="112"/>
    </row>
    <row r="432" spans="3:3" ht="15" customHeight="1" x14ac:dyDescent="0.25">
      <c r="C432" s="112"/>
    </row>
    <row r="433" spans="3:3" ht="15" customHeight="1" x14ac:dyDescent="0.25">
      <c r="C433" s="112"/>
    </row>
    <row r="434" spans="3:3" ht="15" customHeight="1" x14ac:dyDescent="0.25">
      <c r="C434" s="112"/>
    </row>
    <row r="435" spans="3:3" ht="15" customHeight="1" x14ac:dyDescent="0.25">
      <c r="C435" s="112"/>
    </row>
    <row r="436" spans="3:3" ht="15" customHeight="1" x14ac:dyDescent="0.25">
      <c r="C436" s="112"/>
    </row>
    <row r="437" spans="3:3" ht="15" customHeight="1" x14ac:dyDescent="0.25">
      <c r="C437" s="112"/>
    </row>
    <row r="438" spans="3:3" ht="15" customHeight="1" x14ac:dyDescent="0.25">
      <c r="C438" s="112"/>
    </row>
    <row r="439" spans="3:3" ht="15" customHeight="1" x14ac:dyDescent="0.25">
      <c r="C439" s="112"/>
    </row>
    <row r="440" spans="3:3" ht="15" customHeight="1" x14ac:dyDescent="0.25">
      <c r="C440" s="112"/>
    </row>
    <row r="441" spans="3:3" ht="15" customHeight="1" x14ac:dyDescent="0.25">
      <c r="C441" s="112"/>
    </row>
    <row r="442" spans="3:3" ht="15" customHeight="1" x14ac:dyDescent="0.25">
      <c r="C442" s="112"/>
    </row>
    <row r="443" spans="3:3" ht="15" customHeight="1" x14ac:dyDescent="0.25">
      <c r="C443" s="112"/>
    </row>
    <row r="444" spans="3:3" ht="15" customHeight="1" x14ac:dyDescent="0.25">
      <c r="C444" s="112"/>
    </row>
    <row r="445" spans="3:3" ht="15" customHeight="1" x14ac:dyDescent="0.25">
      <c r="C445" s="112"/>
    </row>
    <row r="446" spans="3:3" ht="15" customHeight="1" x14ac:dyDescent="0.25">
      <c r="C446" s="112"/>
    </row>
    <row r="447" spans="3:3" ht="15" customHeight="1" x14ac:dyDescent="0.25">
      <c r="C447" s="112"/>
    </row>
    <row r="448" spans="3:3" ht="15" customHeight="1" x14ac:dyDescent="0.25">
      <c r="C448" s="112"/>
    </row>
    <row r="449" spans="3:3" ht="15" customHeight="1" x14ac:dyDescent="0.25">
      <c r="C449" s="112"/>
    </row>
    <row r="450" spans="3:3" ht="15" customHeight="1" x14ac:dyDescent="0.25">
      <c r="C450" s="112"/>
    </row>
    <row r="451" spans="3:3" ht="15" customHeight="1" x14ac:dyDescent="0.25">
      <c r="C451" s="112"/>
    </row>
    <row r="452" spans="3:3" ht="15" customHeight="1" x14ac:dyDescent="0.25">
      <c r="C452" s="112"/>
    </row>
    <row r="453" spans="3:3" ht="15" customHeight="1" x14ac:dyDescent="0.25">
      <c r="C453" s="112"/>
    </row>
    <row r="454" spans="3:3" ht="15" customHeight="1" x14ac:dyDescent="0.25">
      <c r="C454" s="112"/>
    </row>
    <row r="455" spans="3:3" ht="15" customHeight="1" x14ac:dyDescent="0.25">
      <c r="C455" s="112"/>
    </row>
    <row r="456" spans="3:3" ht="15" customHeight="1" x14ac:dyDescent="0.25">
      <c r="C456" s="112"/>
    </row>
    <row r="457" spans="3:3" ht="15" customHeight="1" x14ac:dyDescent="0.25">
      <c r="C457" s="112"/>
    </row>
    <row r="458" spans="3:3" ht="15" customHeight="1" x14ac:dyDescent="0.25">
      <c r="C458" s="112"/>
    </row>
    <row r="459" spans="3:3" ht="15" customHeight="1" x14ac:dyDescent="0.25">
      <c r="C459" s="112"/>
    </row>
    <row r="460" spans="3:3" ht="15" customHeight="1" x14ac:dyDescent="0.25">
      <c r="C460" s="112"/>
    </row>
    <row r="461" spans="3:3" ht="15" customHeight="1" x14ac:dyDescent="0.25">
      <c r="C461" s="112"/>
    </row>
    <row r="462" spans="3:3" ht="15" customHeight="1" x14ac:dyDescent="0.25">
      <c r="C462" s="112"/>
    </row>
    <row r="463" spans="3:3" ht="15" customHeight="1" x14ac:dyDescent="0.25">
      <c r="C463" s="112"/>
    </row>
    <row r="464" spans="3:3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Ll6RSOEhWUOGXKXtOkRi44n90JUoMqxr5UIh3D1PsIGO6jUcMoy04V1K7M9xHbJ10JN68u7k2e1P26YSvNjXmw==" saltValue="JTy3dOFAvANPXLwj4qgP/w==" spinCount="100000" sheet="1" scenarios="1" formatCells="0" formatColumns="0" insertRows="0" deleteRows="0" autoFilter="0"/>
  <autoFilter ref="A5:A68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7" fitToHeight="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9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22.42578125" bestFit="1" customWidth="1"/>
    <col min="3" max="9" width="15.5703125" customWidth="1"/>
  </cols>
  <sheetData>
    <row r="1" spans="1:15" ht="15" customHeight="1" x14ac:dyDescent="0.25">
      <c r="A1" s="4" t="s">
        <v>0</v>
      </c>
      <c r="B1" s="8"/>
      <c r="C1" s="8"/>
      <c r="D1" s="8"/>
      <c r="E1" s="8"/>
      <c r="F1" s="8"/>
    </row>
    <row r="2" spans="1:15" ht="15" customHeight="1" x14ac:dyDescent="0.25">
      <c r="B2" s="176" t="s">
        <v>34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C4" s="112"/>
    </row>
    <row r="5" spans="1:15" ht="15" customHeight="1" x14ac:dyDescent="0.25">
      <c r="A5" t="s">
        <v>2</v>
      </c>
      <c r="C5" s="113">
        <v>2024</v>
      </c>
      <c r="D5" s="17">
        <v>2023</v>
      </c>
      <c r="E5" s="17">
        <v>2022</v>
      </c>
      <c r="F5" s="17">
        <v>2021</v>
      </c>
      <c r="G5" s="16" t="s">
        <v>113</v>
      </c>
      <c r="H5" s="16" t="s">
        <v>3</v>
      </c>
      <c r="I5" s="46" t="s">
        <v>4</v>
      </c>
    </row>
    <row r="6" spans="1:15" ht="15" customHeight="1" x14ac:dyDescent="0.25">
      <c r="A6" t="s">
        <v>5</v>
      </c>
      <c r="B6" s="8"/>
      <c r="C6" s="114"/>
      <c r="D6" s="8"/>
      <c r="E6" s="8"/>
      <c r="F6" s="8"/>
    </row>
    <row r="7" spans="1:15" ht="15" customHeight="1" x14ac:dyDescent="0.25">
      <c r="A7" s="141" t="s">
        <v>5</v>
      </c>
      <c r="B7" s="142" t="s">
        <v>35</v>
      </c>
      <c r="C7" s="94"/>
      <c r="D7" s="143"/>
      <c r="E7" s="143"/>
      <c r="F7" s="143"/>
      <c r="G7" s="144">
        <f t="shared" ref="G7:G50" si="0">IF(ISERROR(C7- D7)=TRUE,"",C7 - D7)</f>
        <v>0</v>
      </c>
      <c r="H7" s="145" t="str">
        <f t="shared" ref="H7:H5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59"/>
      <c r="J7" s="112"/>
      <c r="K7" s="112"/>
      <c r="L7" s="112"/>
      <c r="M7" s="112"/>
      <c r="N7" s="112"/>
      <c r="O7" s="112"/>
    </row>
    <row r="8" spans="1:15" s="30" customFormat="1" ht="15" customHeight="1" x14ac:dyDescent="0.25">
      <c r="A8" s="141" t="s">
        <v>5</v>
      </c>
      <c r="B8" s="124" t="s">
        <v>36</v>
      </c>
      <c r="C8" s="95">
        <v>49086.306263521503</v>
      </c>
      <c r="D8" s="121">
        <v>45719.2124680704</v>
      </c>
      <c r="E8" s="121">
        <v>28209.238855414613</v>
      </c>
      <c r="F8" s="121">
        <v>17446.209096190232</v>
      </c>
      <c r="G8" s="122">
        <f t="shared" si="0"/>
        <v>3367.0937954511028</v>
      </c>
      <c r="H8" s="123" t="str">
        <f t="shared" si="1"/>
        <v>7,4%▲</v>
      </c>
      <c r="I8" s="100" t="s">
        <v>130</v>
      </c>
      <c r="J8" s="124"/>
      <c r="K8" s="124"/>
      <c r="L8" s="124"/>
      <c r="M8" s="124"/>
      <c r="N8" s="124"/>
      <c r="O8" s="124"/>
    </row>
    <row r="9" spans="1:15" s="30" customFormat="1" ht="15" customHeight="1" x14ac:dyDescent="0.25">
      <c r="A9" s="141" t="s">
        <v>5</v>
      </c>
      <c r="B9" s="125" t="s">
        <v>37</v>
      </c>
      <c r="C9" s="89">
        <v>13930.0578120502</v>
      </c>
      <c r="D9" s="117">
        <v>13273.0321310241</v>
      </c>
      <c r="E9" s="117">
        <v>11518.599999610104</v>
      </c>
      <c r="F9" s="117">
        <v>247.42818002790162</v>
      </c>
      <c r="G9" s="118">
        <f t="shared" si="0"/>
        <v>657.02568102609985</v>
      </c>
      <c r="H9" s="119" t="str">
        <f t="shared" si="1"/>
        <v>5,0%</v>
      </c>
      <c r="I9" s="90"/>
      <c r="J9" s="124"/>
      <c r="K9" s="124"/>
      <c r="L9" s="124"/>
      <c r="M9" s="124"/>
      <c r="N9" s="124"/>
      <c r="O9" s="124"/>
    </row>
    <row r="10" spans="1:15" s="3" customFormat="1" ht="15" customHeight="1" x14ac:dyDescent="0.25">
      <c r="A10" s="141" t="s">
        <v>5</v>
      </c>
      <c r="B10" s="114" t="s">
        <v>14</v>
      </c>
      <c r="C10" s="132">
        <f>SUMIFS((C7:C9),(A7:A9),A10)</f>
        <v>63016.364075571706</v>
      </c>
      <c r="D10" s="132">
        <f>SUMIFS((D7:D9),(A7:A9),A10)</f>
        <v>58992.244599094498</v>
      </c>
      <c r="E10" s="132">
        <f>SUMIFS((E7:E9),(A7:A9),A10)</f>
        <v>39727.838855024718</v>
      </c>
      <c r="F10" s="132">
        <f>SUMIFS((F7:F9),(A7:A9),A10)</f>
        <v>17693.637276218135</v>
      </c>
      <c r="G10" s="152">
        <f t="shared" si="0"/>
        <v>4024.1194764772081</v>
      </c>
      <c r="H10" s="151" t="str">
        <f t="shared" si="1"/>
        <v>6,8%</v>
      </c>
      <c r="I10" s="106"/>
      <c r="J10" s="114"/>
      <c r="K10" s="114"/>
      <c r="L10" s="114"/>
      <c r="M10" s="114"/>
      <c r="N10" s="114"/>
      <c r="O10" s="114"/>
    </row>
    <row r="11" spans="1:15" ht="15" customHeight="1" x14ac:dyDescent="0.25">
      <c r="A11" t="s">
        <v>15</v>
      </c>
      <c r="B11" s="2"/>
      <c r="C11" s="143"/>
      <c r="D11" s="56"/>
      <c r="E11" s="56"/>
      <c r="F11" s="56"/>
      <c r="G11" s="57">
        <f t="shared" si="0"/>
        <v>0</v>
      </c>
      <c r="H11" s="58" t="str">
        <f t="shared" si="1"/>
        <v/>
      </c>
      <c r="I11" s="2"/>
    </row>
    <row r="12" spans="1:15" ht="15" customHeight="1" x14ac:dyDescent="0.25">
      <c r="A12" s="141" t="s">
        <v>15</v>
      </c>
      <c r="B12" s="112" t="s">
        <v>35</v>
      </c>
      <c r="C12" s="78"/>
      <c r="D12" s="146"/>
      <c r="E12" s="146"/>
      <c r="F12" s="146"/>
      <c r="G12" s="147">
        <f t="shared" si="0"/>
        <v>0</v>
      </c>
      <c r="H12" s="148" t="str">
        <f t="shared" si="1"/>
        <v/>
      </c>
      <c r="I12" s="63"/>
      <c r="J12" s="112"/>
      <c r="K12" s="112"/>
      <c r="L12" s="112"/>
      <c r="M12" s="112"/>
      <c r="N12" s="112"/>
      <c r="O12" s="112"/>
    </row>
    <row r="13" spans="1:15" s="31" customFormat="1" ht="15" customHeight="1" x14ac:dyDescent="0.25">
      <c r="A13" s="133" t="s">
        <v>15</v>
      </c>
      <c r="B13" s="125" t="s">
        <v>36</v>
      </c>
      <c r="C13" s="89">
        <v>8532.4299637973709</v>
      </c>
      <c r="D13" s="117">
        <v>9306.9014520835499</v>
      </c>
      <c r="E13" s="117">
        <f>9598064.83259496/1000</f>
        <v>9598.0648325949605</v>
      </c>
      <c r="F13" s="117">
        <v>6538.5735730334991</v>
      </c>
      <c r="G13" s="118">
        <f t="shared" si="0"/>
        <v>-774.47148828617901</v>
      </c>
      <c r="H13" s="119" t="str">
        <f t="shared" si="1"/>
        <v>-8,3%▼</v>
      </c>
      <c r="I13" s="92" t="s">
        <v>119</v>
      </c>
      <c r="J13" s="125"/>
      <c r="K13" s="125"/>
      <c r="L13" s="125"/>
      <c r="M13" s="125"/>
      <c r="N13" s="125"/>
      <c r="O13" s="125"/>
    </row>
    <row r="14" spans="1:15" s="30" customFormat="1" ht="15" customHeight="1" x14ac:dyDescent="0.25">
      <c r="A14" s="133" t="s">
        <v>15</v>
      </c>
      <c r="B14" s="124" t="s">
        <v>37</v>
      </c>
      <c r="C14" s="95">
        <v>1887.856522918501</v>
      </c>
      <c r="D14" s="121">
        <v>1127.73483620364</v>
      </c>
      <c r="E14" s="121">
        <f>309343.483008532/1000</f>
        <v>309.34348300853202</v>
      </c>
      <c r="F14" s="121">
        <v>282.05072977371094</v>
      </c>
      <c r="G14" s="122">
        <f t="shared" si="0"/>
        <v>760.12168671486097</v>
      </c>
      <c r="H14" s="123" t="str">
        <f t="shared" si="1"/>
        <v>67,4%▲</v>
      </c>
      <c r="I14" s="96" t="s">
        <v>121</v>
      </c>
      <c r="J14" s="124"/>
      <c r="K14" s="124"/>
      <c r="L14" s="124"/>
      <c r="M14" s="124"/>
      <c r="N14" s="124"/>
      <c r="O14" s="124"/>
    </row>
    <row r="15" spans="1:15" s="3" customFormat="1" ht="15" customHeight="1" x14ac:dyDescent="0.25">
      <c r="A15" s="135" t="s">
        <v>15</v>
      </c>
      <c r="B15" s="136" t="s">
        <v>14</v>
      </c>
      <c r="C15" s="137">
        <f>SUMIFS((C7:C14),(A7:A14),A15)</f>
        <v>10420.286486715871</v>
      </c>
      <c r="D15" s="137">
        <f>SUMIFS((D7:D14),(A7:A14),A15)</f>
        <v>10434.636288287191</v>
      </c>
      <c r="E15" s="137">
        <f>SUMIFS((E7:E14),(A7:A14),A15)</f>
        <v>9907.4083156034922</v>
      </c>
      <c r="F15" s="137">
        <f>SUMIFS((F7:F14),(A7:A14),A15)</f>
        <v>6820.6243028072104</v>
      </c>
      <c r="G15" s="138">
        <f t="shared" si="0"/>
        <v>-14.349801571319404</v>
      </c>
      <c r="H15" s="139" t="str">
        <f t="shared" si="1"/>
        <v>-0,1%</v>
      </c>
      <c r="I15" s="37"/>
      <c r="J15" s="114"/>
      <c r="K15" s="114"/>
      <c r="L15" s="114"/>
      <c r="M15" s="114"/>
      <c r="N15" s="114"/>
      <c r="O15" s="114"/>
    </row>
    <row r="16" spans="1:15" ht="15" customHeight="1" x14ac:dyDescent="0.25">
      <c r="A16" t="s">
        <v>16</v>
      </c>
      <c r="C16" s="146"/>
      <c r="D16" s="42"/>
      <c r="E16" s="42"/>
      <c r="F16" s="42"/>
      <c r="G16" s="61">
        <f t="shared" si="0"/>
        <v>0</v>
      </c>
      <c r="H16" s="62" t="str">
        <f t="shared" si="1"/>
        <v/>
      </c>
    </row>
    <row r="17" spans="1:15" ht="15" customHeight="1" x14ac:dyDescent="0.25">
      <c r="A17" s="141" t="s">
        <v>16</v>
      </c>
      <c r="B17" s="142" t="s">
        <v>35</v>
      </c>
      <c r="C17" s="94"/>
      <c r="D17" s="143"/>
      <c r="E17" s="143"/>
      <c r="F17" s="143"/>
      <c r="G17" s="144">
        <f t="shared" si="0"/>
        <v>0</v>
      </c>
      <c r="H17" s="145" t="str">
        <f t="shared" si="1"/>
        <v/>
      </c>
      <c r="I17" s="59"/>
      <c r="J17" s="112"/>
      <c r="K17" s="112"/>
      <c r="L17" s="112"/>
      <c r="M17" s="112"/>
      <c r="N17" s="112"/>
      <c r="O17" s="112"/>
    </row>
    <row r="18" spans="1:15" ht="15" customHeight="1" x14ac:dyDescent="0.25">
      <c r="A18" s="115" t="s">
        <v>16</v>
      </c>
      <c r="B18" s="120" t="s">
        <v>36</v>
      </c>
      <c r="C18" s="110">
        <v>8801.0040406307508</v>
      </c>
      <c r="D18" s="122">
        <v>10408.224</v>
      </c>
      <c r="E18" s="122">
        <v>11712.8465424758</v>
      </c>
      <c r="F18" s="122">
        <v>17337.588520000001</v>
      </c>
      <c r="G18" s="122">
        <f t="shared" si="0"/>
        <v>-1607.2199593692494</v>
      </c>
      <c r="H18" s="123" t="str">
        <f t="shared" si="1"/>
        <v>-15,4%▼</v>
      </c>
      <c r="I18" s="96" t="s">
        <v>119</v>
      </c>
      <c r="J18" s="112"/>
      <c r="K18" s="112"/>
      <c r="L18" s="112"/>
      <c r="M18" s="112"/>
      <c r="N18" s="112"/>
      <c r="O18" s="112"/>
    </row>
    <row r="19" spans="1:15" ht="15" customHeight="1" x14ac:dyDescent="0.25">
      <c r="A19" s="115" t="s">
        <v>16</v>
      </c>
      <c r="B19" s="116" t="s">
        <v>37</v>
      </c>
      <c r="C19" s="111">
        <v>27156.8640420093</v>
      </c>
      <c r="D19" s="118">
        <v>37693.586000000003</v>
      </c>
      <c r="E19" s="118">
        <v>34441.150748446496</v>
      </c>
      <c r="F19" s="118">
        <v>33155.438869999998</v>
      </c>
      <c r="G19" s="118">
        <f t="shared" si="0"/>
        <v>-10536.721957990703</v>
      </c>
      <c r="H19" s="119" t="str">
        <f t="shared" si="1"/>
        <v>-28,0%▼</v>
      </c>
      <c r="I19" s="37" t="s">
        <v>126</v>
      </c>
      <c r="J19" s="112"/>
      <c r="K19" s="112"/>
      <c r="L19" s="112"/>
      <c r="M19" s="112"/>
      <c r="N19" s="112"/>
      <c r="O19" s="112"/>
    </row>
    <row r="20" spans="1:15" s="3" customFormat="1" ht="15" customHeight="1" x14ac:dyDescent="0.25">
      <c r="A20" s="135" t="s">
        <v>16</v>
      </c>
      <c r="B20" s="114" t="s">
        <v>14</v>
      </c>
      <c r="C20" s="132">
        <f>SUMIFS((C7:C19),(A7:A19),A20)</f>
        <v>35957.868082640052</v>
      </c>
      <c r="D20" s="132">
        <f>SUMIFS((D7:D19),(A7:A19),A20)</f>
        <v>48101.810000000005</v>
      </c>
      <c r="E20" s="132">
        <f>SUMIFS((E7:E19),(A7:A19),A20)</f>
        <v>46153.9972909223</v>
      </c>
      <c r="F20" s="150">
        <f>SUMIFS((F7:F19),(A7:A19),A20)</f>
        <v>50493.027390000003</v>
      </c>
      <c r="G20" s="152">
        <f t="shared" si="0"/>
        <v>-12143.941917359953</v>
      </c>
      <c r="H20" s="151" t="str">
        <f t="shared" si="1"/>
        <v>-25,2%▼</v>
      </c>
      <c r="I20" s="106"/>
      <c r="J20" s="114"/>
      <c r="K20" s="114"/>
      <c r="L20" s="114"/>
      <c r="M20" s="114"/>
      <c r="N20" s="114"/>
      <c r="O20" s="114"/>
    </row>
    <row r="21" spans="1:15" ht="15" customHeight="1" x14ac:dyDescent="0.25">
      <c r="A21" t="s">
        <v>17</v>
      </c>
      <c r="B21" s="2"/>
      <c r="C21" s="143"/>
      <c r="D21" s="56"/>
      <c r="E21" s="56"/>
      <c r="F21" s="56"/>
      <c r="G21" s="57">
        <f t="shared" si="0"/>
        <v>0</v>
      </c>
      <c r="H21" s="58" t="str">
        <f t="shared" si="1"/>
        <v/>
      </c>
      <c r="I21" s="2"/>
    </row>
    <row r="22" spans="1:15" ht="15" customHeight="1" x14ac:dyDescent="0.25">
      <c r="A22" s="141" t="s">
        <v>17</v>
      </c>
      <c r="B22" s="112" t="s">
        <v>35</v>
      </c>
      <c r="C22" s="78"/>
      <c r="D22" s="146"/>
      <c r="E22" s="146"/>
      <c r="F22" s="146"/>
      <c r="G22" s="147">
        <f t="shared" si="0"/>
        <v>0</v>
      </c>
      <c r="H22" s="148" t="str">
        <f t="shared" si="1"/>
        <v/>
      </c>
      <c r="I22" s="63"/>
      <c r="J22" s="112"/>
      <c r="K22" s="112"/>
      <c r="L22" s="112"/>
      <c r="M22" s="112"/>
      <c r="N22" s="112"/>
      <c r="O22" s="112"/>
    </row>
    <row r="23" spans="1:15" s="30" customFormat="1" ht="15" customHeight="1" x14ac:dyDescent="0.25">
      <c r="A23" s="133" t="s">
        <v>17</v>
      </c>
      <c r="B23" s="125" t="s">
        <v>36</v>
      </c>
      <c r="C23" s="89"/>
      <c r="D23" s="117">
        <v>6510.0281774656196</v>
      </c>
      <c r="E23" s="117">
        <v>5060.25</v>
      </c>
      <c r="F23" s="117">
        <v>7839.9813284605707</v>
      </c>
      <c r="G23" s="118">
        <f t="shared" si="0"/>
        <v>-6510.0281774656196</v>
      </c>
      <c r="H23" s="119" t="str">
        <f t="shared" si="1"/>
        <v>-100,0%▼</v>
      </c>
      <c r="I23" s="92"/>
      <c r="J23" s="124"/>
      <c r="K23" s="124"/>
      <c r="L23" s="124"/>
      <c r="M23" s="124"/>
      <c r="N23" s="124"/>
      <c r="O23" s="124"/>
    </row>
    <row r="24" spans="1:15" s="30" customFormat="1" ht="15" customHeight="1" x14ac:dyDescent="0.25">
      <c r="A24" s="133" t="s">
        <v>17</v>
      </c>
      <c r="B24" s="124" t="s">
        <v>37</v>
      </c>
      <c r="C24" s="95"/>
      <c r="D24" s="121">
        <v>378.215006534959</v>
      </c>
      <c r="E24" s="121">
        <v>70.296000000000006</v>
      </c>
      <c r="F24" s="121">
        <v>59.344844517728106</v>
      </c>
      <c r="G24" s="122">
        <f t="shared" si="0"/>
        <v>-378.215006534959</v>
      </c>
      <c r="H24" s="123" t="str">
        <f t="shared" si="1"/>
        <v>-100,0%▼</v>
      </c>
      <c r="I24" s="100"/>
      <c r="J24" s="124"/>
      <c r="K24" s="124"/>
      <c r="L24" s="124"/>
      <c r="M24" s="124"/>
      <c r="N24" s="124"/>
      <c r="O24" s="124"/>
    </row>
    <row r="25" spans="1:15" s="3" customFormat="1" ht="15" customHeight="1" x14ac:dyDescent="0.25">
      <c r="A25" s="135" t="s">
        <v>17</v>
      </c>
      <c r="B25" s="136" t="s">
        <v>14</v>
      </c>
      <c r="C25" s="137">
        <f>SUMIFS((C7:C24),(A7:A24),A25)</f>
        <v>0</v>
      </c>
      <c r="D25" s="137">
        <f>SUMIFS((D7:D24),(A7:A24),A25)</f>
        <v>6888.2431840005784</v>
      </c>
      <c r="E25" s="137">
        <f>SUMIFS((E7:E24),(A7:A24),A25)</f>
        <v>5130.5460000000003</v>
      </c>
      <c r="F25" s="137">
        <f>SUMIFS((F7:F24),(A7:A24),A25)</f>
        <v>7899.3261729782989</v>
      </c>
      <c r="G25" s="138">
        <f t="shared" si="0"/>
        <v>-6888.2431840005784</v>
      </c>
      <c r="H25" s="139" t="str">
        <f t="shared" si="1"/>
        <v>-100,0%▼</v>
      </c>
      <c r="I25" s="37"/>
      <c r="J25" s="114"/>
      <c r="K25" s="114"/>
      <c r="L25" s="114"/>
      <c r="M25" s="114"/>
      <c r="N25" s="114"/>
      <c r="O25" s="114"/>
    </row>
    <row r="26" spans="1:15" ht="15" customHeight="1" x14ac:dyDescent="0.25">
      <c r="A26" t="s">
        <v>18</v>
      </c>
      <c r="C26" s="146"/>
      <c r="D26" s="42"/>
      <c r="E26" s="42"/>
      <c r="F26" s="42"/>
      <c r="G26" s="61">
        <f t="shared" si="0"/>
        <v>0</v>
      </c>
      <c r="H26" s="62" t="str">
        <f t="shared" si="1"/>
        <v/>
      </c>
    </row>
    <row r="27" spans="1:15" ht="15" customHeight="1" x14ac:dyDescent="0.25">
      <c r="A27" s="141" t="s">
        <v>18</v>
      </c>
      <c r="B27" s="142" t="s">
        <v>35</v>
      </c>
      <c r="C27" s="94"/>
      <c r="D27" s="143"/>
      <c r="E27" s="143"/>
      <c r="F27" s="143"/>
      <c r="G27" s="144">
        <f t="shared" si="0"/>
        <v>0</v>
      </c>
      <c r="H27" s="145" t="str">
        <f t="shared" si="1"/>
        <v/>
      </c>
      <c r="I27" s="59"/>
      <c r="J27" s="112"/>
      <c r="K27" s="112"/>
      <c r="L27" s="112"/>
      <c r="M27" s="112"/>
      <c r="N27" s="112"/>
      <c r="O27" s="112"/>
    </row>
    <row r="28" spans="1:15" ht="15" customHeight="1" x14ac:dyDescent="0.25">
      <c r="A28" s="141" t="s">
        <v>18</v>
      </c>
      <c r="B28" s="112" t="s">
        <v>36</v>
      </c>
      <c r="C28" s="78"/>
      <c r="D28" s="146"/>
      <c r="E28" s="146"/>
      <c r="F28" s="146"/>
      <c r="G28" s="147">
        <f t="shared" si="0"/>
        <v>0</v>
      </c>
      <c r="H28" s="148" t="str">
        <f t="shared" si="1"/>
        <v/>
      </c>
      <c r="I28" s="100"/>
      <c r="J28" s="112"/>
      <c r="K28" s="112"/>
      <c r="L28" s="112"/>
      <c r="M28" s="112"/>
      <c r="N28" s="112"/>
      <c r="O28" s="112"/>
    </row>
    <row r="29" spans="1:15" ht="15" customHeight="1" x14ac:dyDescent="0.25">
      <c r="A29" s="141" t="s">
        <v>18</v>
      </c>
      <c r="B29" s="142" t="s">
        <v>37</v>
      </c>
      <c r="C29" s="94"/>
      <c r="D29" s="143"/>
      <c r="E29" s="143"/>
      <c r="F29" s="143"/>
      <c r="G29" s="144">
        <f t="shared" si="0"/>
        <v>0</v>
      </c>
      <c r="H29" s="145" t="str">
        <f t="shared" si="1"/>
        <v/>
      </c>
      <c r="I29" s="92"/>
      <c r="J29" s="112"/>
      <c r="K29" s="112"/>
      <c r="L29" s="112"/>
      <c r="M29" s="112"/>
      <c r="N29" s="112"/>
      <c r="O29" s="112"/>
    </row>
    <row r="30" spans="1:15" s="3" customFormat="1" ht="15" customHeight="1" x14ac:dyDescent="0.25">
      <c r="A30" s="135" t="s">
        <v>18</v>
      </c>
      <c r="B30" s="114" t="s">
        <v>14</v>
      </c>
      <c r="C30" s="132">
        <f>SUMIFS((C7:C29),(A7:A29),A30)</f>
        <v>0</v>
      </c>
      <c r="D30" s="132">
        <f>SUMIFS((D7:D29),(A7:A29),A30)</f>
        <v>0</v>
      </c>
      <c r="E30" s="132">
        <f>SUMIFS((E7:E29),(A7:A29),A30)</f>
        <v>0</v>
      </c>
      <c r="F30" s="132">
        <f>SUMIFS((F7:F29),(A7:A29),A30)</f>
        <v>0</v>
      </c>
      <c r="G30" s="152">
        <f t="shared" si="0"/>
        <v>0</v>
      </c>
      <c r="H30" s="151" t="str">
        <f t="shared" si="1"/>
        <v/>
      </c>
      <c r="I30" s="106"/>
      <c r="J30" s="114"/>
      <c r="K30" s="114"/>
      <c r="L30" s="114"/>
      <c r="M30" s="114"/>
      <c r="N30" s="114"/>
      <c r="O30" s="114"/>
    </row>
    <row r="31" spans="1:15" ht="15" customHeight="1" x14ac:dyDescent="0.25">
      <c r="A31" t="s">
        <v>19</v>
      </c>
      <c r="B31" s="2"/>
      <c r="C31" s="143"/>
      <c r="D31" s="56"/>
      <c r="E31" s="56"/>
      <c r="F31" s="56"/>
      <c r="G31" s="57">
        <f t="shared" si="0"/>
        <v>0</v>
      </c>
      <c r="H31" s="58" t="str">
        <f t="shared" si="1"/>
        <v/>
      </c>
      <c r="I31" s="2"/>
    </row>
    <row r="32" spans="1:15" ht="15" customHeight="1" x14ac:dyDescent="0.25">
      <c r="A32" s="141" t="s">
        <v>19</v>
      </c>
      <c r="B32" s="112" t="s">
        <v>35</v>
      </c>
      <c r="C32" s="78"/>
      <c r="D32" s="146"/>
      <c r="E32" s="146"/>
      <c r="F32" s="146"/>
      <c r="G32" s="147">
        <f t="shared" si="0"/>
        <v>0</v>
      </c>
      <c r="H32" s="148" t="str">
        <f t="shared" si="1"/>
        <v/>
      </c>
      <c r="I32" s="63"/>
      <c r="J32" s="112"/>
      <c r="K32" s="112"/>
      <c r="L32" s="112"/>
      <c r="M32" s="112"/>
      <c r="N32" s="112"/>
      <c r="O32" s="112"/>
    </row>
    <row r="33" spans="1:15" ht="15" customHeight="1" x14ac:dyDescent="0.25">
      <c r="A33" s="141" t="s">
        <v>19</v>
      </c>
      <c r="B33" s="142" t="s">
        <v>36</v>
      </c>
      <c r="C33" s="94"/>
      <c r="D33" s="143"/>
      <c r="E33" s="143"/>
      <c r="F33" s="143"/>
      <c r="G33" s="144">
        <f t="shared" si="0"/>
        <v>0</v>
      </c>
      <c r="H33" s="145" t="str">
        <f t="shared" si="1"/>
        <v/>
      </c>
      <c r="I33" s="92"/>
      <c r="J33" s="112"/>
      <c r="K33" s="112"/>
      <c r="L33" s="112"/>
      <c r="M33" s="112"/>
      <c r="N33" s="112"/>
      <c r="O33" s="112"/>
    </row>
    <row r="34" spans="1:15" ht="15" customHeight="1" x14ac:dyDescent="0.25">
      <c r="A34" s="141" t="s">
        <v>19</v>
      </c>
      <c r="B34" s="112" t="s">
        <v>37</v>
      </c>
      <c r="C34" s="78"/>
      <c r="D34" s="146"/>
      <c r="E34" s="146"/>
      <c r="F34" s="146"/>
      <c r="G34" s="147">
        <f t="shared" si="0"/>
        <v>0</v>
      </c>
      <c r="H34" s="148" t="str">
        <f t="shared" si="1"/>
        <v/>
      </c>
      <c r="I34" s="100"/>
      <c r="J34" s="112"/>
      <c r="K34" s="112"/>
      <c r="L34" s="112"/>
      <c r="M34" s="112"/>
      <c r="N34" s="112"/>
      <c r="O34" s="112"/>
    </row>
    <row r="35" spans="1:15" s="3" customFormat="1" ht="15" customHeight="1" x14ac:dyDescent="0.25">
      <c r="A35" s="135" t="s">
        <v>19</v>
      </c>
      <c r="B35" s="136" t="s">
        <v>14</v>
      </c>
      <c r="C35" s="137">
        <f>SUMIFS((C7:C34),(A7:A34),A35)</f>
        <v>0</v>
      </c>
      <c r="D35" s="137">
        <f>SUMIFS((D7:D34),(A7:A34),A35)</f>
        <v>0</v>
      </c>
      <c r="E35" s="137">
        <f>SUMIFS((E7:E34),(A7:A34),A35)</f>
        <v>0</v>
      </c>
      <c r="F35" s="137">
        <f>SUMIFS((F7:F34),(A7:A34),A35)</f>
        <v>0</v>
      </c>
      <c r="G35" s="138">
        <f t="shared" si="0"/>
        <v>0</v>
      </c>
      <c r="H35" s="139" t="str">
        <f t="shared" si="1"/>
        <v/>
      </c>
      <c r="I35" s="37"/>
      <c r="J35" s="114"/>
      <c r="K35" s="114"/>
      <c r="L35" s="114"/>
      <c r="M35" s="114"/>
      <c r="N35" s="114"/>
      <c r="O35" s="114"/>
    </row>
    <row r="36" spans="1:15" ht="15" customHeight="1" x14ac:dyDescent="0.25">
      <c r="A36" t="s">
        <v>20</v>
      </c>
      <c r="C36" s="146"/>
      <c r="D36" s="42"/>
      <c r="E36" s="42"/>
      <c r="F36" s="42"/>
      <c r="G36" s="61">
        <f t="shared" si="0"/>
        <v>0</v>
      </c>
      <c r="H36" s="62" t="str">
        <f t="shared" si="1"/>
        <v/>
      </c>
    </row>
    <row r="37" spans="1:15" ht="15" customHeight="1" x14ac:dyDescent="0.25">
      <c r="A37" s="141" t="s">
        <v>20</v>
      </c>
      <c r="B37" s="142" t="s">
        <v>35</v>
      </c>
      <c r="C37" s="94"/>
      <c r="D37" s="143"/>
      <c r="E37" s="143"/>
      <c r="F37" s="143"/>
      <c r="G37" s="144">
        <f t="shared" si="0"/>
        <v>0</v>
      </c>
      <c r="H37" s="145" t="str">
        <f t="shared" si="1"/>
        <v/>
      </c>
      <c r="I37" s="59"/>
      <c r="J37" s="112"/>
      <c r="K37" s="112"/>
      <c r="L37" s="112"/>
      <c r="M37" s="112"/>
      <c r="N37" s="112"/>
      <c r="O37" s="112"/>
    </row>
    <row r="38" spans="1:15" ht="15" customHeight="1" x14ac:dyDescent="0.25">
      <c r="A38" s="141" t="s">
        <v>20</v>
      </c>
      <c r="B38" s="112" t="s">
        <v>36</v>
      </c>
      <c r="C38" s="78"/>
      <c r="D38" s="146"/>
      <c r="E38" s="146"/>
      <c r="F38" s="146"/>
      <c r="G38" s="147">
        <f t="shared" si="0"/>
        <v>0</v>
      </c>
      <c r="H38" s="148" t="str">
        <f t="shared" si="1"/>
        <v/>
      </c>
      <c r="I38" s="100"/>
      <c r="J38" s="112"/>
      <c r="K38" s="112"/>
      <c r="L38" s="112"/>
      <c r="M38" s="112"/>
      <c r="N38" s="112"/>
      <c r="O38" s="112"/>
    </row>
    <row r="39" spans="1:15" ht="15" customHeight="1" x14ac:dyDescent="0.25">
      <c r="A39" s="141" t="s">
        <v>20</v>
      </c>
      <c r="B39" s="142" t="s">
        <v>37</v>
      </c>
      <c r="C39" s="94"/>
      <c r="D39" s="143"/>
      <c r="E39" s="143"/>
      <c r="F39" s="143"/>
      <c r="G39" s="144">
        <f t="shared" si="0"/>
        <v>0</v>
      </c>
      <c r="H39" s="145" t="str">
        <f t="shared" si="1"/>
        <v/>
      </c>
      <c r="I39" s="92"/>
      <c r="J39" s="112"/>
      <c r="K39" s="112"/>
      <c r="L39" s="112"/>
      <c r="M39" s="112"/>
      <c r="N39" s="112"/>
      <c r="O39" s="112"/>
    </row>
    <row r="40" spans="1:15" s="3" customFormat="1" ht="15" customHeight="1" x14ac:dyDescent="0.25">
      <c r="A40" s="135" t="s">
        <v>20</v>
      </c>
      <c r="B40" s="114" t="s">
        <v>14</v>
      </c>
      <c r="C40" s="132">
        <f>SUMIFS((C7:C39),(A7:A39),A40)</f>
        <v>0</v>
      </c>
      <c r="D40" s="132">
        <f>SUMIFS((D7:D39),(A7:A39),A40)</f>
        <v>0</v>
      </c>
      <c r="E40" s="132">
        <f>SUMIFS((E7:E39),(A7:A39),A40)</f>
        <v>0</v>
      </c>
      <c r="F40" s="132">
        <f>SUMIFS((F7:F39),(A7:A39),A40)</f>
        <v>0</v>
      </c>
      <c r="G40" s="152">
        <f t="shared" si="0"/>
        <v>0</v>
      </c>
      <c r="H40" s="151" t="str">
        <f t="shared" si="1"/>
        <v/>
      </c>
      <c r="I40" s="106"/>
      <c r="J40" s="114"/>
      <c r="K40" s="114"/>
      <c r="L40" s="114"/>
      <c r="M40" s="114"/>
      <c r="N40" s="114"/>
      <c r="O40" s="114"/>
    </row>
    <row r="41" spans="1:15" s="3" customFormat="1" ht="15" customHeight="1" x14ac:dyDescent="0.25">
      <c r="A41" t="s">
        <v>21</v>
      </c>
      <c r="B41" s="2"/>
      <c r="C41" s="143"/>
      <c r="D41" s="56"/>
      <c r="E41" s="56"/>
      <c r="F41" s="56"/>
      <c r="G41" s="57">
        <f t="shared" si="0"/>
        <v>0</v>
      </c>
      <c r="H41" s="58" t="str">
        <f t="shared" si="1"/>
        <v/>
      </c>
      <c r="I41" s="37"/>
      <c r="J41" s="8"/>
      <c r="K41" s="8"/>
      <c r="L41" s="8"/>
      <c r="M41" s="8"/>
      <c r="N41" s="8"/>
      <c r="O41" s="8"/>
    </row>
    <row r="42" spans="1:15" s="3" customFormat="1" ht="15" customHeight="1" x14ac:dyDescent="0.25">
      <c r="A42" s="149" t="s">
        <v>21</v>
      </c>
      <c r="B42" s="112" t="s">
        <v>35</v>
      </c>
      <c r="C42" s="78"/>
      <c r="D42" s="146"/>
      <c r="E42" s="146"/>
      <c r="F42" s="146"/>
      <c r="G42" s="147">
        <f t="shared" si="0"/>
        <v>0</v>
      </c>
      <c r="H42" s="148" t="str">
        <f t="shared" si="1"/>
        <v/>
      </c>
      <c r="I42" s="106"/>
      <c r="J42" s="114"/>
      <c r="K42" s="114"/>
      <c r="L42" s="114"/>
      <c r="M42" s="114"/>
      <c r="N42" s="114"/>
      <c r="O42" s="114"/>
    </row>
    <row r="43" spans="1:15" s="3" customFormat="1" ht="15" customHeight="1" x14ac:dyDescent="0.25">
      <c r="A43" s="149" t="s">
        <v>21</v>
      </c>
      <c r="B43" s="142" t="s">
        <v>36</v>
      </c>
      <c r="C43" s="94"/>
      <c r="D43" s="143"/>
      <c r="E43" s="143"/>
      <c r="F43" s="143"/>
      <c r="G43" s="144">
        <f t="shared" si="0"/>
        <v>0</v>
      </c>
      <c r="H43" s="145" t="str">
        <f t="shared" si="1"/>
        <v/>
      </c>
      <c r="I43" s="37"/>
      <c r="J43" s="114"/>
      <c r="K43" s="114"/>
      <c r="L43" s="114"/>
      <c r="M43" s="114"/>
      <c r="N43" s="114"/>
      <c r="O43" s="114"/>
    </row>
    <row r="44" spans="1:15" s="3" customFormat="1" ht="15" customHeight="1" x14ac:dyDescent="0.25">
      <c r="A44" s="149" t="s">
        <v>21</v>
      </c>
      <c r="B44" s="112" t="s">
        <v>37</v>
      </c>
      <c r="C44" s="78"/>
      <c r="D44" s="146"/>
      <c r="E44" s="146"/>
      <c r="F44" s="146"/>
      <c r="G44" s="147">
        <f t="shared" si="0"/>
        <v>0</v>
      </c>
      <c r="H44" s="148" t="str">
        <f t="shared" si="1"/>
        <v/>
      </c>
      <c r="I44" s="106"/>
      <c r="J44" s="114"/>
      <c r="K44" s="114"/>
      <c r="L44" s="114"/>
      <c r="M44" s="114"/>
      <c r="N44" s="114"/>
      <c r="O44" s="114"/>
    </row>
    <row r="45" spans="1:15" s="3" customFormat="1" ht="15" customHeight="1" x14ac:dyDescent="0.25">
      <c r="A45" s="149" t="s">
        <v>21</v>
      </c>
      <c r="B45" s="136" t="s">
        <v>14</v>
      </c>
      <c r="C45" s="137">
        <f>SUMIFS((C7:C44),(A7:A44),A45)</f>
        <v>0</v>
      </c>
      <c r="D45" s="137">
        <f>SUMIFS((D7:D44),(A7:A44),A45)</f>
        <v>0</v>
      </c>
      <c r="E45" s="137">
        <f>SUMIFS((E7:E44),(A7:A44),A45)</f>
        <v>0</v>
      </c>
      <c r="F45" s="137">
        <f>SUMIFS((F7:F44),(A7:A44),A45)</f>
        <v>0</v>
      </c>
      <c r="G45" s="138">
        <f t="shared" si="0"/>
        <v>0</v>
      </c>
      <c r="H45" s="139" t="str">
        <f t="shared" si="1"/>
        <v/>
      </c>
      <c r="I45" s="37"/>
      <c r="J45" s="114"/>
      <c r="K45" s="114"/>
      <c r="L45" s="114"/>
      <c r="M45" s="114"/>
      <c r="N45" s="114"/>
      <c r="O45" s="114"/>
    </row>
    <row r="46" spans="1:15" ht="15" customHeight="1" x14ac:dyDescent="0.25">
      <c r="A46" t="s">
        <v>22</v>
      </c>
      <c r="C46" s="146"/>
      <c r="D46" s="42"/>
      <c r="E46" s="42"/>
      <c r="F46" s="42"/>
      <c r="G46" s="61">
        <f t="shared" si="0"/>
        <v>0</v>
      </c>
      <c r="H46" s="62" t="str">
        <f t="shared" si="1"/>
        <v/>
      </c>
    </row>
    <row r="47" spans="1:15" ht="15" customHeight="1" x14ac:dyDescent="0.25">
      <c r="A47" s="141" t="s">
        <v>22</v>
      </c>
      <c r="B47" s="142" t="s">
        <v>35</v>
      </c>
      <c r="C47" s="94"/>
      <c r="D47" s="143"/>
      <c r="E47" s="143"/>
      <c r="F47" s="143"/>
      <c r="G47" s="144">
        <f t="shared" si="0"/>
        <v>0</v>
      </c>
      <c r="H47" s="145" t="str">
        <f t="shared" si="1"/>
        <v/>
      </c>
      <c r="I47" s="59"/>
      <c r="J47" s="112"/>
      <c r="K47" s="112"/>
      <c r="L47" s="112"/>
      <c r="M47" s="112"/>
      <c r="N47" s="112"/>
      <c r="O47" s="112"/>
    </row>
    <row r="48" spans="1:15" ht="15" customHeight="1" x14ac:dyDescent="0.25">
      <c r="A48" s="141" t="s">
        <v>22</v>
      </c>
      <c r="B48" s="112" t="s">
        <v>36</v>
      </c>
      <c r="C48" s="78"/>
      <c r="D48" s="146"/>
      <c r="E48" s="146"/>
      <c r="F48" s="146"/>
      <c r="G48" s="147">
        <f t="shared" si="0"/>
        <v>0</v>
      </c>
      <c r="H48" s="148" t="str">
        <f t="shared" si="1"/>
        <v/>
      </c>
      <c r="I48" s="63"/>
      <c r="J48" s="112"/>
      <c r="K48" s="112"/>
      <c r="L48" s="112"/>
      <c r="M48" s="112"/>
      <c r="N48" s="112"/>
      <c r="O48" s="112"/>
    </row>
    <row r="49" spans="1:15" ht="15" customHeight="1" x14ac:dyDescent="0.25">
      <c r="A49" s="141" t="s">
        <v>22</v>
      </c>
      <c r="B49" s="142" t="s">
        <v>37</v>
      </c>
      <c r="C49" s="94"/>
      <c r="D49" s="143"/>
      <c r="E49" s="143"/>
      <c r="F49" s="143"/>
      <c r="G49" s="144">
        <f t="shared" si="0"/>
        <v>0</v>
      </c>
      <c r="H49" s="145" t="str">
        <f t="shared" si="1"/>
        <v/>
      </c>
      <c r="I49" s="59"/>
      <c r="J49" s="112"/>
      <c r="K49" s="112"/>
      <c r="L49" s="112"/>
      <c r="M49" s="112"/>
      <c r="N49" s="112"/>
      <c r="O49" s="112"/>
    </row>
    <row r="50" spans="1:15" s="3" customFormat="1" ht="15" customHeight="1" x14ac:dyDescent="0.25">
      <c r="A50" s="135" t="s">
        <v>22</v>
      </c>
      <c r="B50" s="136" t="s">
        <v>14</v>
      </c>
      <c r="C50" s="137">
        <f>SUMIFS((C7:C49),(A7:A49),A50)</f>
        <v>0</v>
      </c>
      <c r="D50" s="137">
        <f>SUMIFS((D7:D49),(A7:A49),A50)</f>
        <v>0</v>
      </c>
      <c r="E50" s="137">
        <f>SUMIFS((E7:E49),(A7:A49),A50)</f>
        <v>0</v>
      </c>
      <c r="F50" s="137">
        <f>SUMIFS((F7:F49),(A7:A49),A50)</f>
        <v>0</v>
      </c>
      <c r="G50" s="138">
        <f t="shared" si="0"/>
        <v>0</v>
      </c>
      <c r="H50" s="145" t="str">
        <f t="shared" si="1"/>
        <v/>
      </c>
      <c r="I50" s="28"/>
      <c r="J50" s="114"/>
      <c r="K50" s="114"/>
      <c r="L50" s="114"/>
      <c r="M50" s="114"/>
      <c r="N50" s="114"/>
      <c r="O50" s="114"/>
    </row>
    <row r="51" spans="1:15" ht="15" customHeight="1" x14ac:dyDescent="0.25">
      <c r="C51" s="112"/>
    </row>
    <row r="52" spans="1:15" ht="15" customHeight="1" x14ac:dyDescent="0.25">
      <c r="C52" s="112"/>
    </row>
    <row r="53" spans="1:15" ht="15" customHeight="1" x14ac:dyDescent="0.25">
      <c r="C53" s="112"/>
    </row>
    <row r="54" spans="1:15" ht="15" customHeight="1" x14ac:dyDescent="0.25">
      <c r="C54" s="112"/>
    </row>
    <row r="55" spans="1:15" ht="15" customHeight="1" x14ac:dyDescent="0.25">
      <c r="C55" s="112"/>
    </row>
    <row r="56" spans="1:15" ht="15" customHeight="1" x14ac:dyDescent="0.25">
      <c r="C56" s="112"/>
    </row>
    <row r="57" spans="1:15" ht="15" customHeight="1" x14ac:dyDescent="0.25">
      <c r="C57" s="112"/>
    </row>
    <row r="58" spans="1:15" ht="15" customHeight="1" x14ac:dyDescent="0.25">
      <c r="C58" s="112"/>
    </row>
    <row r="59" spans="1:15" ht="15" customHeight="1" x14ac:dyDescent="0.25">
      <c r="C59" s="112"/>
    </row>
    <row r="60" spans="1:15" ht="15" customHeight="1" x14ac:dyDescent="0.25">
      <c r="C60" s="112"/>
    </row>
    <row r="61" spans="1:15" ht="15" customHeight="1" x14ac:dyDescent="0.25">
      <c r="C61" s="112"/>
    </row>
    <row r="62" spans="1:15" ht="15" customHeight="1" x14ac:dyDescent="0.25">
      <c r="C62" s="112"/>
    </row>
    <row r="63" spans="1:15" ht="15" customHeight="1" x14ac:dyDescent="0.25">
      <c r="C63" s="112"/>
    </row>
    <row r="64" spans="1:15" ht="15" customHeight="1" x14ac:dyDescent="0.25">
      <c r="C64" s="112"/>
    </row>
    <row r="65" spans="3:3" ht="15" customHeight="1" x14ac:dyDescent="0.25">
      <c r="C65" s="112"/>
    </row>
    <row r="66" spans="3:3" ht="15" customHeight="1" x14ac:dyDescent="0.25">
      <c r="C66" s="112"/>
    </row>
    <row r="67" spans="3:3" ht="15" customHeight="1" x14ac:dyDescent="0.25">
      <c r="C67" s="112"/>
    </row>
    <row r="68" spans="3:3" ht="15" customHeight="1" x14ac:dyDescent="0.25">
      <c r="C68" s="112"/>
    </row>
    <row r="69" spans="3:3" ht="15" customHeight="1" x14ac:dyDescent="0.25">
      <c r="C69" s="112"/>
    </row>
    <row r="70" spans="3:3" ht="15" customHeight="1" x14ac:dyDescent="0.25">
      <c r="C70" s="112"/>
    </row>
    <row r="71" spans="3:3" ht="15" customHeight="1" x14ac:dyDescent="0.25">
      <c r="C71" s="112"/>
    </row>
    <row r="72" spans="3:3" ht="15" customHeight="1" x14ac:dyDescent="0.25">
      <c r="C72" s="112"/>
    </row>
    <row r="73" spans="3:3" ht="15" customHeight="1" x14ac:dyDescent="0.25">
      <c r="C73" s="112"/>
    </row>
    <row r="74" spans="3:3" ht="15" customHeight="1" x14ac:dyDescent="0.25">
      <c r="C74" s="112"/>
    </row>
    <row r="75" spans="3:3" ht="15" customHeight="1" x14ac:dyDescent="0.25">
      <c r="C75" s="112"/>
    </row>
    <row r="76" spans="3:3" ht="15" customHeight="1" x14ac:dyDescent="0.25">
      <c r="C76" s="112"/>
    </row>
    <row r="77" spans="3:3" ht="15" customHeight="1" x14ac:dyDescent="0.25">
      <c r="C77" s="112"/>
    </row>
    <row r="78" spans="3:3" ht="15" customHeight="1" x14ac:dyDescent="0.25">
      <c r="C78" s="112"/>
    </row>
    <row r="79" spans="3:3" ht="15" customHeight="1" x14ac:dyDescent="0.25">
      <c r="C79" s="112"/>
    </row>
    <row r="80" spans="3:3" ht="15" customHeight="1" x14ac:dyDescent="0.25">
      <c r="C80" s="112"/>
    </row>
    <row r="81" spans="3:3" ht="15" customHeight="1" x14ac:dyDescent="0.25">
      <c r="C81" s="112"/>
    </row>
    <row r="82" spans="3:3" ht="15" customHeight="1" x14ac:dyDescent="0.25">
      <c r="C82" s="112"/>
    </row>
    <row r="83" spans="3:3" ht="15" customHeight="1" x14ac:dyDescent="0.25">
      <c r="C83" s="112"/>
    </row>
    <row r="84" spans="3:3" ht="15" customHeight="1" x14ac:dyDescent="0.25">
      <c r="C84" s="112"/>
    </row>
    <row r="85" spans="3:3" ht="15" customHeight="1" x14ac:dyDescent="0.25">
      <c r="C85" s="112"/>
    </row>
    <row r="86" spans="3:3" ht="15" customHeight="1" x14ac:dyDescent="0.25">
      <c r="C86" s="112"/>
    </row>
    <row r="87" spans="3:3" ht="15" customHeight="1" x14ac:dyDescent="0.25">
      <c r="C87" s="112"/>
    </row>
    <row r="88" spans="3:3" ht="15" customHeight="1" x14ac:dyDescent="0.25">
      <c r="C88" s="112"/>
    </row>
    <row r="89" spans="3:3" ht="15" customHeight="1" x14ac:dyDescent="0.25">
      <c r="C89" s="112"/>
    </row>
    <row r="90" spans="3:3" ht="15" customHeight="1" x14ac:dyDescent="0.25">
      <c r="C90" s="112"/>
    </row>
    <row r="91" spans="3:3" ht="15" customHeight="1" x14ac:dyDescent="0.25">
      <c r="C91" s="112"/>
    </row>
    <row r="92" spans="3:3" ht="15" customHeight="1" x14ac:dyDescent="0.25">
      <c r="C92" s="112"/>
    </row>
    <row r="93" spans="3:3" ht="15" customHeight="1" x14ac:dyDescent="0.25">
      <c r="C93" s="112"/>
    </row>
    <row r="94" spans="3:3" ht="15" customHeight="1" x14ac:dyDescent="0.25">
      <c r="C94" s="112"/>
    </row>
    <row r="95" spans="3:3" ht="15" customHeight="1" x14ac:dyDescent="0.25">
      <c r="C95" s="112"/>
    </row>
    <row r="96" spans="3:3" ht="15" customHeight="1" x14ac:dyDescent="0.25">
      <c r="C96" s="112"/>
    </row>
    <row r="97" spans="3:3" ht="15" customHeight="1" x14ac:dyDescent="0.25">
      <c r="C97" s="112"/>
    </row>
    <row r="98" spans="3:3" ht="15" customHeight="1" x14ac:dyDescent="0.25">
      <c r="C98" s="112"/>
    </row>
    <row r="99" spans="3:3" ht="15" customHeight="1" x14ac:dyDescent="0.25">
      <c r="C99" s="112"/>
    </row>
    <row r="100" spans="3:3" ht="15" customHeight="1" x14ac:dyDescent="0.25">
      <c r="C100" s="112"/>
    </row>
    <row r="101" spans="3:3" ht="15" customHeight="1" x14ac:dyDescent="0.25">
      <c r="C101" s="112"/>
    </row>
    <row r="102" spans="3:3" ht="15" customHeight="1" x14ac:dyDescent="0.25">
      <c r="C102" s="112"/>
    </row>
    <row r="103" spans="3:3" ht="15" customHeight="1" x14ac:dyDescent="0.25">
      <c r="C103" s="112"/>
    </row>
    <row r="104" spans="3:3" ht="15" customHeight="1" x14ac:dyDescent="0.25">
      <c r="C104" s="112"/>
    </row>
    <row r="105" spans="3:3" ht="15" customHeight="1" x14ac:dyDescent="0.25">
      <c r="C105" s="112"/>
    </row>
    <row r="106" spans="3:3" ht="15" customHeight="1" x14ac:dyDescent="0.25">
      <c r="C106" s="112"/>
    </row>
    <row r="107" spans="3:3" ht="15" customHeight="1" x14ac:dyDescent="0.25">
      <c r="C107" s="112"/>
    </row>
    <row r="108" spans="3:3" ht="15" customHeight="1" x14ac:dyDescent="0.25">
      <c r="C108" s="112"/>
    </row>
    <row r="109" spans="3:3" ht="15" customHeight="1" x14ac:dyDescent="0.25">
      <c r="C109" s="112"/>
    </row>
    <row r="110" spans="3:3" ht="15" customHeight="1" x14ac:dyDescent="0.25">
      <c r="C110" s="112"/>
    </row>
    <row r="111" spans="3:3" ht="15" customHeight="1" x14ac:dyDescent="0.25">
      <c r="C111" s="112"/>
    </row>
    <row r="112" spans="3:3" ht="15" customHeight="1" x14ac:dyDescent="0.25">
      <c r="C112" s="112"/>
    </row>
    <row r="113" spans="3:3" ht="15" customHeight="1" x14ac:dyDescent="0.25">
      <c r="C113" s="112"/>
    </row>
    <row r="114" spans="3:3" ht="15" customHeight="1" x14ac:dyDescent="0.25">
      <c r="C114" s="112"/>
    </row>
    <row r="115" spans="3:3" ht="15" customHeight="1" x14ac:dyDescent="0.25">
      <c r="C115" s="112"/>
    </row>
    <row r="116" spans="3:3" ht="15" customHeight="1" x14ac:dyDescent="0.25">
      <c r="C116" s="112"/>
    </row>
    <row r="117" spans="3:3" ht="15" customHeight="1" x14ac:dyDescent="0.25">
      <c r="C117" s="112"/>
    </row>
    <row r="118" spans="3:3" ht="15" customHeight="1" x14ac:dyDescent="0.25">
      <c r="C118" s="112"/>
    </row>
    <row r="119" spans="3:3" ht="15" customHeight="1" x14ac:dyDescent="0.25">
      <c r="C119" s="112"/>
    </row>
    <row r="120" spans="3:3" ht="15" customHeight="1" x14ac:dyDescent="0.25">
      <c r="C120" s="112"/>
    </row>
    <row r="121" spans="3:3" ht="15" customHeight="1" x14ac:dyDescent="0.25">
      <c r="C121" s="112"/>
    </row>
    <row r="122" spans="3:3" ht="15" customHeight="1" x14ac:dyDescent="0.25">
      <c r="C122" s="112"/>
    </row>
    <row r="123" spans="3:3" ht="15" customHeight="1" x14ac:dyDescent="0.25">
      <c r="C123" s="112"/>
    </row>
    <row r="124" spans="3:3" ht="15" customHeight="1" x14ac:dyDescent="0.25">
      <c r="C124" s="112"/>
    </row>
    <row r="125" spans="3:3" ht="15" customHeight="1" x14ac:dyDescent="0.25">
      <c r="C125" s="112"/>
    </row>
    <row r="126" spans="3:3" ht="15" customHeight="1" x14ac:dyDescent="0.25">
      <c r="C126" s="112"/>
    </row>
    <row r="127" spans="3:3" ht="15" customHeight="1" x14ac:dyDescent="0.25">
      <c r="C127" s="112"/>
    </row>
    <row r="128" spans="3:3" ht="15" customHeight="1" x14ac:dyDescent="0.25">
      <c r="C128" s="112"/>
    </row>
    <row r="129" spans="3:3" ht="15" customHeight="1" x14ac:dyDescent="0.25">
      <c r="C129" s="112"/>
    </row>
    <row r="130" spans="3:3" ht="15" customHeight="1" x14ac:dyDescent="0.25">
      <c r="C130" s="112"/>
    </row>
    <row r="131" spans="3:3" ht="15" customHeight="1" x14ac:dyDescent="0.25">
      <c r="C131" s="112"/>
    </row>
    <row r="132" spans="3:3" ht="15" customHeight="1" x14ac:dyDescent="0.25">
      <c r="C132" s="112"/>
    </row>
    <row r="133" spans="3:3" ht="15" customHeight="1" x14ac:dyDescent="0.25">
      <c r="C133" s="112"/>
    </row>
    <row r="134" spans="3:3" ht="15" customHeight="1" x14ac:dyDescent="0.25">
      <c r="C134" s="112"/>
    </row>
    <row r="135" spans="3:3" ht="15" customHeight="1" x14ac:dyDescent="0.25">
      <c r="C135" s="112"/>
    </row>
    <row r="136" spans="3:3" ht="15" customHeight="1" x14ac:dyDescent="0.25">
      <c r="C136" s="112"/>
    </row>
    <row r="137" spans="3:3" ht="15" customHeight="1" x14ac:dyDescent="0.25">
      <c r="C137" s="112"/>
    </row>
    <row r="138" spans="3:3" ht="15" customHeight="1" x14ac:dyDescent="0.25">
      <c r="C138" s="112"/>
    </row>
    <row r="139" spans="3:3" ht="15" customHeight="1" x14ac:dyDescent="0.25">
      <c r="C139" s="112"/>
    </row>
    <row r="140" spans="3:3" ht="15" customHeight="1" x14ac:dyDescent="0.25">
      <c r="C140" s="112"/>
    </row>
    <row r="141" spans="3:3" ht="15" customHeight="1" x14ac:dyDescent="0.25">
      <c r="C141" s="112"/>
    </row>
    <row r="142" spans="3:3" ht="15" customHeight="1" x14ac:dyDescent="0.25">
      <c r="C142" s="112"/>
    </row>
    <row r="143" spans="3:3" ht="15" customHeight="1" x14ac:dyDescent="0.25">
      <c r="C143" s="112"/>
    </row>
    <row r="144" spans="3:3" ht="15" customHeight="1" x14ac:dyDescent="0.25">
      <c r="C144" s="112"/>
    </row>
    <row r="145" spans="3:3" ht="15" customHeight="1" x14ac:dyDescent="0.25">
      <c r="C145" s="112"/>
    </row>
    <row r="146" spans="3:3" ht="15" customHeight="1" x14ac:dyDescent="0.25">
      <c r="C146" s="112"/>
    </row>
    <row r="147" spans="3:3" ht="15" customHeight="1" x14ac:dyDescent="0.25">
      <c r="C147" s="112"/>
    </row>
    <row r="148" spans="3:3" ht="15" customHeight="1" x14ac:dyDescent="0.25">
      <c r="C148" s="112"/>
    </row>
    <row r="149" spans="3:3" ht="15" customHeight="1" x14ac:dyDescent="0.25">
      <c r="C149" s="112"/>
    </row>
    <row r="150" spans="3:3" ht="15" customHeight="1" x14ac:dyDescent="0.25">
      <c r="C150" s="112"/>
    </row>
    <row r="151" spans="3:3" ht="15" customHeight="1" x14ac:dyDescent="0.25">
      <c r="C151" s="112"/>
    </row>
    <row r="152" spans="3:3" ht="15" customHeight="1" x14ac:dyDescent="0.25">
      <c r="C152" s="112"/>
    </row>
    <row r="153" spans="3:3" ht="15" customHeight="1" x14ac:dyDescent="0.25">
      <c r="C153" s="112"/>
    </row>
    <row r="154" spans="3:3" ht="15" customHeight="1" x14ac:dyDescent="0.25">
      <c r="C154" s="112"/>
    </row>
    <row r="155" spans="3:3" ht="15" customHeight="1" x14ac:dyDescent="0.25">
      <c r="C155" s="112"/>
    </row>
    <row r="156" spans="3:3" ht="15" customHeight="1" x14ac:dyDescent="0.25">
      <c r="C156" s="112"/>
    </row>
    <row r="157" spans="3:3" ht="15" customHeight="1" x14ac:dyDescent="0.25">
      <c r="C157" s="112"/>
    </row>
    <row r="158" spans="3:3" ht="15" customHeight="1" x14ac:dyDescent="0.25">
      <c r="C158" s="112"/>
    </row>
    <row r="159" spans="3:3" ht="15" customHeight="1" x14ac:dyDescent="0.25">
      <c r="C159" s="112"/>
    </row>
    <row r="160" spans="3:3" ht="15" customHeight="1" x14ac:dyDescent="0.25">
      <c r="C160" s="112"/>
    </row>
    <row r="161" spans="3:3" ht="15" customHeight="1" x14ac:dyDescent="0.25">
      <c r="C161" s="112"/>
    </row>
    <row r="162" spans="3:3" ht="15" customHeight="1" x14ac:dyDescent="0.25">
      <c r="C162" s="112"/>
    </row>
    <row r="163" spans="3:3" ht="15" customHeight="1" x14ac:dyDescent="0.25">
      <c r="C163" s="112"/>
    </row>
    <row r="164" spans="3:3" ht="15" customHeight="1" x14ac:dyDescent="0.25">
      <c r="C164" s="112"/>
    </row>
    <row r="165" spans="3:3" ht="15" customHeight="1" x14ac:dyDescent="0.25">
      <c r="C165" s="112"/>
    </row>
    <row r="166" spans="3:3" ht="15" customHeight="1" x14ac:dyDescent="0.25">
      <c r="C166" s="112"/>
    </row>
    <row r="167" spans="3:3" ht="15" customHeight="1" x14ac:dyDescent="0.25">
      <c r="C167" s="112"/>
    </row>
    <row r="168" spans="3:3" ht="15" customHeight="1" x14ac:dyDescent="0.25">
      <c r="C168" s="112"/>
    </row>
    <row r="169" spans="3:3" ht="15" customHeight="1" x14ac:dyDescent="0.25">
      <c r="C169" s="112"/>
    </row>
    <row r="170" spans="3:3" ht="15" customHeight="1" x14ac:dyDescent="0.25">
      <c r="C170" s="112"/>
    </row>
    <row r="171" spans="3:3" ht="15" customHeight="1" x14ac:dyDescent="0.25">
      <c r="C171" s="112"/>
    </row>
    <row r="172" spans="3:3" ht="15" customHeight="1" x14ac:dyDescent="0.25">
      <c r="C172" s="112"/>
    </row>
    <row r="173" spans="3:3" ht="15" customHeight="1" x14ac:dyDescent="0.25">
      <c r="C173" s="112"/>
    </row>
    <row r="174" spans="3:3" ht="15" customHeight="1" x14ac:dyDescent="0.25">
      <c r="C174" s="112"/>
    </row>
    <row r="175" spans="3:3" ht="15" customHeight="1" x14ac:dyDescent="0.25">
      <c r="C175" s="112"/>
    </row>
    <row r="176" spans="3:3" ht="15" customHeight="1" x14ac:dyDescent="0.25">
      <c r="C176" s="112"/>
    </row>
    <row r="177" spans="3:3" ht="15" customHeight="1" x14ac:dyDescent="0.25">
      <c r="C177" s="112"/>
    </row>
    <row r="178" spans="3:3" ht="15" customHeight="1" x14ac:dyDescent="0.25">
      <c r="C178" s="112"/>
    </row>
    <row r="179" spans="3:3" ht="15" customHeight="1" x14ac:dyDescent="0.25">
      <c r="C179" s="112"/>
    </row>
    <row r="180" spans="3:3" ht="15" customHeight="1" x14ac:dyDescent="0.25">
      <c r="C180" s="112"/>
    </row>
    <row r="181" spans="3:3" ht="15" customHeight="1" x14ac:dyDescent="0.25">
      <c r="C181" s="112"/>
    </row>
    <row r="182" spans="3:3" ht="15" customHeight="1" x14ac:dyDescent="0.25">
      <c r="C182" s="112"/>
    </row>
    <row r="183" spans="3:3" ht="15" customHeight="1" x14ac:dyDescent="0.25">
      <c r="C183" s="112"/>
    </row>
    <row r="184" spans="3:3" ht="15" customHeight="1" x14ac:dyDescent="0.25">
      <c r="C184" s="112"/>
    </row>
    <row r="185" spans="3:3" ht="15" customHeight="1" x14ac:dyDescent="0.25">
      <c r="C185" s="112"/>
    </row>
    <row r="186" spans="3:3" ht="15" customHeight="1" x14ac:dyDescent="0.25">
      <c r="C186" s="112"/>
    </row>
    <row r="187" spans="3:3" ht="15" customHeight="1" x14ac:dyDescent="0.25">
      <c r="C187" s="112"/>
    </row>
    <row r="188" spans="3:3" ht="15" customHeight="1" x14ac:dyDescent="0.25">
      <c r="C188" s="112"/>
    </row>
    <row r="189" spans="3:3" ht="15" customHeight="1" x14ac:dyDescent="0.25">
      <c r="C189" s="112"/>
    </row>
    <row r="190" spans="3:3" ht="15" customHeight="1" x14ac:dyDescent="0.25">
      <c r="C190" s="112"/>
    </row>
    <row r="191" spans="3:3" ht="15" customHeight="1" x14ac:dyDescent="0.25">
      <c r="C191" s="112"/>
    </row>
    <row r="192" spans="3:3" ht="15" customHeight="1" x14ac:dyDescent="0.25">
      <c r="C192" s="112"/>
    </row>
    <row r="193" spans="3:3" ht="15" customHeight="1" x14ac:dyDescent="0.25">
      <c r="C193" s="112"/>
    </row>
    <row r="194" spans="3:3" ht="15" customHeight="1" x14ac:dyDescent="0.25">
      <c r="C194" s="112"/>
    </row>
    <row r="195" spans="3:3" ht="15" customHeight="1" x14ac:dyDescent="0.25">
      <c r="C195" s="112"/>
    </row>
    <row r="196" spans="3:3" ht="15" customHeight="1" x14ac:dyDescent="0.25">
      <c r="C196" s="112"/>
    </row>
    <row r="197" spans="3:3" ht="15" customHeight="1" x14ac:dyDescent="0.25">
      <c r="C197" s="112"/>
    </row>
    <row r="198" spans="3:3" ht="15" customHeight="1" x14ac:dyDescent="0.25">
      <c r="C198" s="112"/>
    </row>
    <row r="199" spans="3:3" ht="15" customHeight="1" x14ac:dyDescent="0.25">
      <c r="C199" s="112"/>
    </row>
    <row r="200" spans="3:3" ht="15" customHeight="1" x14ac:dyDescent="0.25">
      <c r="C200" s="112"/>
    </row>
    <row r="201" spans="3:3" ht="15" customHeight="1" x14ac:dyDescent="0.25">
      <c r="C201" s="112"/>
    </row>
    <row r="202" spans="3:3" ht="15" customHeight="1" x14ac:dyDescent="0.25">
      <c r="C202" s="112"/>
    </row>
    <row r="203" spans="3:3" ht="15" customHeight="1" x14ac:dyDescent="0.25">
      <c r="C203" s="112"/>
    </row>
    <row r="204" spans="3:3" ht="15" customHeight="1" x14ac:dyDescent="0.25">
      <c r="C204" s="112"/>
    </row>
    <row r="205" spans="3:3" ht="15" customHeight="1" x14ac:dyDescent="0.25">
      <c r="C205" s="112"/>
    </row>
    <row r="206" spans="3:3" ht="15" customHeight="1" x14ac:dyDescent="0.25">
      <c r="C206" s="112"/>
    </row>
    <row r="207" spans="3:3" ht="15" customHeight="1" x14ac:dyDescent="0.25">
      <c r="C207" s="112"/>
    </row>
    <row r="208" spans="3:3" ht="15" customHeight="1" x14ac:dyDescent="0.25">
      <c r="C208" s="112"/>
    </row>
    <row r="209" spans="3:3" ht="15" customHeight="1" x14ac:dyDescent="0.25">
      <c r="C209" s="112"/>
    </row>
    <row r="210" spans="3:3" ht="15" customHeight="1" x14ac:dyDescent="0.25">
      <c r="C210" s="112"/>
    </row>
    <row r="211" spans="3:3" ht="15" customHeight="1" x14ac:dyDescent="0.25">
      <c r="C211" s="112"/>
    </row>
    <row r="212" spans="3:3" ht="15" customHeight="1" x14ac:dyDescent="0.25">
      <c r="C212" s="112"/>
    </row>
    <row r="213" spans="3:3" ht="15" customHeight="1" x14ac:dyDescent="0.25">
      <c r="C213" s="112"/>
    </row>
    <row r="214" spans="3:3" ht="15" customHeight="1" x14ac:dyDescent="0.25">
      <c r="C214" s="112"/>
    </row>
    <row r="215" spans="3:3" ht="15" customHeight="1" x14ac:dyDescent="0.25">
      <c r="C215" s="112"/>
    </row>
    <row r="216" spans="3:3" ht="15" customHeight="1" x14ac:dyDescent="0.25">
      <c r="C216" s="112"/>
    </row>
    <row r="217" spans="3:3" ht="15" customHeight="1" x14ac:dyDescent="0.25">
      <c r="C217" s="112"/>
    </row>
    <row r="218" spans="3:3" ht="15" customHeight="1" x14ac:dyDescent="0.25">
      <c r="C218" s="112"/>
    </row>
    <row r="219" spans="3:3" ht="15" customHeight="1" x14ac:dyDescent="0.25">
      <c r="C219" s="112"/>
    </row>
    <row r="220" spans="3:3" ht="15" customHeight="1" x14ac:dyDescent="0.25">
      <c r="C220" s="112"/>
    </row>
    <row r="221" spans="3:3" ht="15" customHeight="1" x14ac:dyDescent="0.25">
      <c r="C221" s="112"/>
    </row>
    <row r="222" spans="3:3" ht="15" customHeight="1" x14ac:dyDescent="0.25">
      <c r="C222" s="112"/>
    </row>
    <row r="223" spans="3:3" ht="15" customHeight="1" x14ac:dyDescent="0.25">
      <c r="C223" s="112"/>
    </row>
    <row r="224" spans="3:3" ht="15" customHeight="1" x14ac:dyDescent="0.25">
      <c r="C224" s="112"/>
    </row>
    <row r="225" spans="3:3" ht="15" customHeight="1" x14ac:dyDescent="0.25">
      <c r="C225" s="112"/>
    </row>
    <row r="226" spans="3:3" ht="15" customHeight="1" x14ac:dyDescent="0.25">
      <c r="C226" s="112"/>
    </row>
    <row r="227" spans="3:3" ht="15" customHeight="1" x14ac:dyDescent="0.25">
      <c r="C227" s="112"/>
    </row>
    <row r="228" spans="3:3" ht="15" customHeight="1" x14ac:dyDescent="0.25">
      <c r="C228" s="112"/>
    </row>
    <row r="229" spans="3:3" ht="15" customHeight="1" x14ac:dyDescent="0.25">
      <c r="C229" s="112"/>
    </row>
    <row r="230" spans="3:3" ht="15" customHeight="1" x14ac:dyDescent="0.25">
      <c r="C230" s="112"/>
    </row>
    <row r="231" spans="3:3" ht="15" customHeight="1" x14ac:dyDescent="0.25">
      <c r="C231" s="112"/>
    </row>
    <row r="232" spans="3:3" ht="15" customHeight="1" x14ac:dyDescent="0.25">
      <c r="C232" s="112"/>
    </row>
    <row r="233" spans="3:3" ht="15" customHeight="1" x14ac:dyDescent="0.25">
      <c r="C233" s="112"/>
    </row>
    <row r="234" spans="3:3" ht="15" customHeight="1" x14ac:dyDescent="0.25">
      <c r="C234" s="112"/>
    </row>
    <row r="235" spans="3:3" ht="15" customHeight="1" x14ac:dyDescent="0.25">
      <c r="C235" s="112"/>
    </row>
    <row r="236" spans="3:3" ht="15" customHeight="1" x14ac:dyDescent="0.25">
      <c r="C236" s="112"/>
    </row>
    <row r="237" spans="3:3" ht="15" customHeight="1" x14ac:dyDescent="0.25">
      <c r="C237" s="112"/>
    </row>
    <row r="238" spans="3:3" ht="15" customHeight="1" x14ac:dyDescent="0.25">
      <c r="C238" s="112"/>
    </row>
    <row r="239" spans="3:3" ht="15" customHeight="1" x14ac:dyDescent="0.25">
      <c r="C239" s="112"/>
    </row>
    <row r="240" spans="3:3" ht="15" customHeight="1" x14ac:dyDescent="0.25">
      <c r="C240" s="112"/>
    </row>
    <row r="241" spans="3:3" ht="15" customHeight="1" x14ac:dyDescent="0.25">
      <c r="C241" s="112"/>
    </row>
    <row r="242" spans="3:3" ht="15" customHeight="1" x14ac:dyDescent="0.25">
      <c r="C242" s="112"/>
    </row>
    <row r="243" spans="3:3" ht="15" customHeight="1" x14ac:dyDescent="0.25">
      <c r="C243" s="112"/>
    </row>
    <row r="244" spans="3:3" ht="15" customHeight="1" x14ac:dyDescent="0.25">
      <c r="C244" s="112"/>
    </row>
    <row r="245" spans="3:3" ht="15" customHeight="1" x14ac:dyDescent="0.25">
      <c r="C245" s="112"/>
    </row>
    <row r="246" spans="3:3" ht="15" customHeight="1" x14ac:dyDescent="0.25">
      <c r="C246" s="112"/>
    </row>
    <row r="247" spans="3:3" ht="15" customHeight="1" x14ac:dyDescent="0.25">
      <c r="C247" s="112"/>
    </row>
    <row r="248" spans="3:3" ht="15" customHeight="1" x14ac:dyDescent="0.25">
      <c r="C248" s="112"/>
    </row>
    <row r="249" spans="3:3" ht="15" customHeight="1" x14ac:dyDescent="0.25">
      <c r="C249" s="112"/>
    </row>
    <row r="250" spans="3:3" ht="15" customHeight="1" x14ac:dyDescent="0.25">
      <c r="C250" s="112"/>
    </row>
    <row r="251" spans="3:3" ht="15" customHeight="1" x14ac:dyDescent="0.25">
      <c r="C251" s="112"/>
    </row>
    <row r="252" spans="3:3" ht="15" customHeight="1" x14ac:dyDescent="0.25">
      <c r="C252" s="112"/>
    </row>
    <row r="253" spans="3:3" ht="15" customHeight="1" x14ac:dyDescent="0.25">
      <c r="C253" s="112"/>
    </row>
    <row r="254" spans="3:3" ht="15" customHeight="1" x14ac:dyDescent="0.25">
      <c r="C254" s="112"/>
    </row>
    <row r="255" spans="3:3" ht="15" customHeight="1" x14ac:dyDescent="0.25">
      <c r="C255" s="112"/>
    </row>
    <row r="256" spans="3:3" ht="15" customHeight="1" x14ac:dyDescent="0.25">
      <c r="C256" s="112"/>
    </row>
    <row r="257" spans="3:3" ht="15" customHeight="1" x14ac:dyDescent="0.25">
      <c r="C257" s="112"/>
    </row>
    <row r="258" spans="3:3" ht="15" customHeight="1" x14ac:dyDescent="0.25">
      <c r="C258" s="112"/>
    </row>
    <row r="259" spans="3:3" ht="15" customHeight="1" x14ac:dyDescent="0.25">
      <c r="C259" s="112"/>
    </row>
    <row r="260" spans="3:3" ht="15" customHeight="1" x14ac:dyDescent="0.25">
      <c r="C260" s="112"/>
    </row>
    <row r="261" spans="3:3" ht="15" customHeight="1" x14ac:dyDescent="0.25">
      <c r="C261" s="112"/>
    </row>
    <row r="262" spans="3:3" ht="15" customHeight="1" x14ac:dyDescent="0.25">
      <c r="C262" s="112"/>
    </row>
    <row r="263" spans="3:3" ht="15" customHeight="1" x14ac:dyDescent="0.25">
      <c r="C263" s="112"/>
    </row>
    <row r="264" spans="3:3" ht="15" customHeight="1" x14ac:dyDescent="0.25">
      <c r="C264" s="112"/>
    </row>
    <row r="265" spans="3:3" ht="15" customHeight="1" x14ac:dyDescent="0.25">
      <c r="C265" s="112"/>
    </row>
    <row r="266" spans="3:3" ht="15" customHeight="1" x14ac:dyDescent="0.25">
      <c r="C266" s="112"/>
    </row>
    <row r="267" spans="3:3" ht="15" customHeight="1" x14ac:dyDescent="0.25">
      <c r="C267" s="112"/>
    </row>
    <row r="268" spans="3:3" ht="15" customHeight="1" x14ac:dyDescent="0.25">
      <c r="C268" s="112"/>
    </row>
    <row r="269" spans="3:3" ht="15" customHeight="1" x14ac:dyDescent="0.25">
      <c r="C269" s="112"/>
    </row>
    <row r="270" spans="3:3" ht="15" customHeight="1" x14ac:dyDescent="0.25">
      <c r="C270" s="112"/>
    </row>
    <row r="271" spans="3:3" ht="15" customHeight="1" x14ac:dyDescent="0.25">
      <c r="C271" s="112"/>
    </row>
    <row r="272" spans="3:3" ht="15" customHeight="1" x14ac:dyDescent="0.25">
      <c r="C272" s="112"/>
    </row>
    <row r="273" spans="3:3" ht="15" customHeight="1" x14ac:dyDescent="0.25">
      <c r="C273" s="112"/>
    </row>
    <row r="274" spans="3:3" ht="15" customHeight="1" x14ac:dyDescent="0.25">
      <c r="C274" s="112"/>
    </row>
    <row r="275" spans="3:3" ht="15" customHeight="1" x14ac:dyDescent="0.25">
      <c r="C275" s="112"/>
    </row>
    <row r="276" spans="3:3" ht="15" customHeight="1" x14ac:dyDescent="0.25">
      <c r="C276" s="112"/>
    </row>
    <row r="277" spans="3:3" ht="15" customHeight="1" x14ac:dyDescent="0.25">
      <c r="C277" s="112"/>
    </row>
    <row r="278" spans="3:3" ht="15" customHeight="1" x14ac:dyDescent="0.25">
      <c r="C278" s="112"/>
    </row>
    <row r="279" spans="3:3" ht="15" customHeight="1" x14ac:dyDescent="0.25">
      <c r="C279" s="112"/>
    </row>
    <row r="280" spans="3:3" ht="15" customHeight="1" x14ac:dyDescent="0.25">
      <c r="C280" s="112"/>
    </row>
    <row r="281" spans="3:3" ht="15" customHeight="1" x14ac:dyDescent="0.25">
      <c r="C281" s="112"/>
    </row>
    <row r="282" spans="3:3" ht="15" customHeight="1" x14ac:dyDescent="0.25">
      <c r="C282" s="112"/>
    </row>
    <row r="283" spans="3:3" ht="15" customHeight="1" x14ac:dyDescent="0.25">
      <c r="C283" s="112"/>
    </row>
    <row r="284" spans="3:3" ht="15" customHeight="1" x14ac:dyDescent="0.25">
      <c r="C284" s="112"/>
    </row>
    <row r="285" spans="3:3" ht="15" customHeight="1" x14ac:dyDescent="0.25">
      <c r="C285" s="112"/>
    </row>
    <row r="286" spans="3:3" ht="15" customHeight="1" x14ac:dyDescent="0.25">
      <c r="C286" s="112"/>
    </row>
    <row r="287" spans="3:3" ht="15" customHeight="1" x14ac:dyDescent="0.25">
      <c r="C287" s="112"/>
    </row>
    <row r="288" spans="3:3" ht="15" customHeight="1" x14ac:dyDescent="0.25">
      <c r="C288" s="112"/>
    </row>
    <row r="289" spans="3:3" ht="15" customHeight="1" x14ac:dyDescent="0.25">
      <c r="C289" s="112"/>
    </row>
    <row r="290" spans="3:3" ht="15" customHeight="1" x14ac:dyDescent="0.25">
      <c r="C290" s="112"/>
    </row>
    <row r="291" spans="3:3" ht="15" customHeight="1" x14ac:dyDescent="0.25">
      <c r="C291" s="112"/>
    </row>
    <row r="292" spans="3:3" ht="15" customHeight="1" x14ac:dyDescent="0.25">
      <c r="C292" s="112"/>
    </row>
    <row r="293" spans="3:3" ht="15" customHeight="1" x14ac:dyDescent="0.25">
      <c r="C293" s="112"/>
    </row>
    <row r="294" spans="3:3" ht="15" customHeight="1" x14ac:dyDescent="0.25">
      <c r="C294" s="112"/>
    </row>
    <row r="295" spans="3:3" ht="15" customHeight="1" x14ac:dyDescent="0.25">
      <c r="C295" s="112"/>
    </row>
    <row r="296" spans="3:3" ht="15" customHeight="1" x14ac:dyDescent="0.25">
      <c r="C296" s="112"/>
    </row>
    <row r="297" spans="3:3" ht="15" customHeight="1" x14ac:dyDescent="0.25">
      <c r="C297" s="112"/>
    </row>
    <row r="298" spans="3:3" ht="15" customHeight="1" x14ac:dyDescent="0.25">
      <c r="C298" s="112"/>
    </row>
    <row r="299" spans="3:3" ht="15" customHeight="1" x14ac:dyDescent="0.25">
      <c r="C299" s="112"/>
    </row>
    <row r="300" spans="3:3" ht="15" customHeight="1" x14ac:dyDescent="0.25">
      <c r="C300" s="112"/>
    </row>
    <row r="301" spans="3:3" ht="15" customHeight="1" x14ac:dyDescent="0.25">
      <c r="C301" s="112"/>
    </row>
    <row r="302" spans="3:3" ht="15" customHeight="1" x14ac:dyDescent="0.25">
      <c r="C302" s="112"/>
    </row>
    <row r="303" spans="3:3" ht="15" customHeight="1" x14ac:dyDescent="0.25">
      <c r="C303" s="112"/>
    </row>
    <row r="304" spans="3:3" ht="15" customHeight="1" x14ac:dyDescent="0.25">
      <c r="C304" s="112"/>
    </row>
    <row r="305" spans="3:3" ht="15" customHeight="1" x14ac:dyDescent="0.25">
      <c r="C305" s="112"/>
    </row>
    <row r="306" spans="3:3" ht="15" customHeight="1" x14ac:dyDescent="0.25">
      <c r="C306" s="112"/>
    </row>
    <row r="307" spans="3:3" ht="15" customHeight="1" x14ac:dyDescent="0.25">
      <c r="C307" s="112"/>
    </row>
    <row r="308" spans="3:3" ht="15" customHeight="1" x14ac:dyDescent="0.25">
      <c r="C308" s="112"/>
    </row>
    <row r="309" spans="3:3" ht="15" customHeight="1" x14ac:dyDescent="0.25">
      <c r="C309" s="112"/>
    </row>
    <row r="310" spans="3:3" ht="15" customHeight="1" x14ac:dyDescent="0.25">
      <c r="C310" s="112"/>
    </row>
    <row r="311" spans="3:3" ht="15" customHeight="1" x14ac:dyDescent="0.25">
      <c r="C311" s="112"/>
    </row>
    <row r="312" spans="3:3" ht="15" customHeight="1" x14ac:dyDescent="0.25">
      <c r="C312" s="112"/>
    </row>
    <row r="313" spans="3:3" ht="15" customHeight="1" x14ac:dyDescent="0.25">
      <c r="C313" s="112"/>
    </row>
    <row r="314" spans="3:3" ht="15" customHeight="1" x14ac:dyDescent="0.25">
      <c r="C314" s="112"/>
    </row>
    <row r="315" spans="3:3" ht="15" customHeight="1" x14ac:dyDescent="0.25">
      <c r="C315" s="112"/>
    </row>
    <row r="316" spans="3:3" ht="15" customHeight="1" x14ac:dyDescent="0.25">
      <c r="C316" s="112"/>
    </row>
    <row r="317" spans="3:3" ht="15" customHeight="1" x14ac:dyDescent="0.25">
      <c r="C317" s="112"/>
    </row>
    <row r="318" spans="3:3" ht="15" customHeight="1" x14ac:dyDescent="0.25">
      <c r="C318" s="112"/>
    </row>
    <row r="319" spans="3:3" ht="15" customHeight="1" x14ac:dyDescent="0.25">
      <c r="C319" s="112"/>
    </row>
    <row r="320" spans="3:3" ht="15" customHeight="1" x14ac:dyDescent="0.25">
      <c r="C320" s="112"/>
    </row>
    <row r="321" spans="3:3" ht="15" customHeight="1" x14ac:dyDescent="0.25">
      <c r="C321" s="112"/>
    </row>
    <row r="322" spans="3:3" ht="15" customHeight="1" x14ac:dyDescent="0.25">
      <c r="C322" s="112"/>
    </row>
    <row r="323" spans="3:3" ht="15" customHeight="1" x14ac:dyDescent="0.25">
      <c r="C323" s="112"/>
    </row>
    <row r="324" spans="3:3" ht="15" customHeight="1" x14ac:dyDescent="0.25">
      <c r="C324" s="112"/>
    </row>
    <row r="325" spans="3:3" ht="15" customHeight="1" x14ac:dyDescent="0.25">
      <c r="C325" s="112"/>
    </row>
    <row r="326" spans="3:3" ht="15" customHeight="1" x14ac:dyDescent="0.25">
      <c r="C326" s="112"/>
    </row>
    <row r="327" spans="3:3" ht="15" customHeight="1" x14ac:dyDescent="0.25">
      <c r="C327" s="112"/>
    </row>
    <row r="328" spans="3:3" ht="15" customHeight="1" x14ac:dyDescent="0.25">
      <c r="C328" s="112"/>
    </row>
    <row r="329" spans="3:3" ht="15" customHeight="1" x14ac:dyDescent="0.25">
      <c r="C329" s="112"/>
    </row>
    <row r="330" spans="3:3" ht="15" customHeight="1" x14ac:dyDescent="0.25">
      <c r="C330" s="112"/>
    </row>
    <row r="331" spans="3:3" ht="15" customHeight="1" x14ac:dyDescent="0.25">
      <c r="C331" s="112"/>
    </row>
    <row r="332" spans="3:3" ht="15" customHeight="1" x14ac:dyDescent="0.25">
      <c r="C332" s="112"/>
    </row>
    <row r="333" spans="3:3" ht="15" customHeight="1" x14ac:dyDescent="0.25">
      <c r="C333" s="112"/>
    </row>
    <row r="334" spans="3:3" ht="15" customHeight="1" x14ac:dyDescent="0.25">
      <c r="C334" s="112"/>
    </row>
    <row r="335" spans="3:3" ht="15" customHeight="1" x14ac:dyDescent="0.25">
      <c r="C335" s="112"/>
    </row>
    <row r="336" spans="3:3" ht="15" customHeight="1" x14ac:dyDescent="0.25">
      <c r="C336" s="112"/>
    </row>
    <row r="337" spans="3:3" ht="15" customHeight="1" x14ac:dyDescent="0.25">
      <c r="C337" s="112"/>
    </row>
    <row r="338" spans="3:3" ht="15" customHeight="1" x14ac:dyDescent="0.25">
      <c r="C338" s="112"/>
    </row>
    <row r="339" spans="3:3" ht="15" customHeight="1" x14ac:dyDescent="0.25">
      <c r="C339" s="112"/>
    </row>
    <row r="340" spans="3:3" ht="15" customHeight="1" x14ac:dyDescent="0.25">
      <c r="C340" s="112"/>
    </row>
    <row r="341" spans="3:3" ht="15" customHeight="1" x14ac:dyDescent="0.25">
      <c r="C341" s="112"/>
    </row>
    <row r="342" spans="3:3" ht="15" customHeight="1" x14ac:dyDescent="0.25">
      <c r="C342" s="112"/>
    </row>
    <row r="343" spans="3:3" ht="15" customHeight="1" x14ac:dyDescent="0.25">
      <c r="C343" s="112"/>
    </row>
    <row r="344" spans="3:3" ht="15" customHeight="1" x14ac:dyDescent="0.25">
      <c r="C344" s="112"/>
    </row>
    <row r="345" spans="3:3" ht="15" customHeight="1" x14ac:dyDescent="0.25">
      <c r="C345" s="112"/>
    </row>
    <row r="346" spans="3:3" ht="15" customHeight="1" x14ac:dyDescent="0.25">
      <c r="C346" s="112"/>
    </row>
    <row r="347" spans="3:3" ht="15" customHeight="1" x14ac:dyDescent="0.25">
      <c r="C347" s="112"/>
    </row>
    <row r="348" spans="3:3" ht="15" customHeight="1" x14ac:dyDescent="0.25">
      <c r="C348" s="112"/>
    </row>
    <row r="349" spans="3:3" ht="15" customHeight="1" x14ac:dyDescent="0.25">
      <c r="C349" s="112"/>
    </row>
    <row r="350" spans="3:3" ht="15" customHeight="1" x14ac:dyDescent="0.25">
      <c r="C350" s="112"/>
    </row>
    <row r="351" spans="3:3" ht="15" customHeight="1" x14ac:dyDescent="0.25">
      <c r="C351" s="112"/>
    </row>
    <row r="352" spans="3:3" ht="15" customHeight="1" x14ac:dyDescent="0.25">
      <c r="C352" s="112"/>
    </row>
    <row r="353" spans="3:3" ht="15" customHeight="1" x14ac:dyDescent="0.25">
      <c r="C353" s="112"/>
    </row>
    <row r="354" spans="3:3" ht="15" customHeight="1" x14ac:dyDescent="0.25">
      <c r="C354" s="112"/>
    </row>
    <row r="355" spans="3:3" ht="15" customHeight="1" x14ac:dyDescent="0.25">
      <c r="C355" s="112"/>
    </row>
    <row r="356" spans="3:3" ht="15" customHeight="1" x14ac:dyDescent="0.25">
      <c r="C356" s="112"/>
    </row>
    <row r="357" spans="3:3" ht="15" customHeight="1" x14ac:dyDescent="0.25">
      <c r="C357" s="112"/>
    </row>
    <row r="358" spans="3:3" ht="15" customHeight="1" x14ac:dyDescent="0.25">
      <c r="C358" s="112"/>
    </row>
    <row r="359" spans="3:3" ht="15" customHeight="1" x14ac:dyDescent="0.25">
      <c r="C359" s="112"/>
    </row>
    <row r="360" spans="3:3" ht="15" customHeight="1" x14ac:dyDescent="0.25">
      <c r="C360" s="112"/>
    </row>
    <row r="361" spans="3:3" ht="15" customHeight="1" x14ac:dyDescent="0.25">
      <c r="C361" s="112"/>
    </row>
    <row r="362" spans="3:3" ht="15" customHeight="1" x14ac:dyDescent="0.25">
      <c r="C362" s="112"/>
    </row>
    <row r="363" spans="3:3" ht="15" customHeight="1" x14ac:dyDescent="0.25">
      <c r="C363" s="112"/>
    </row>
    <row r="364" spans="3:3" ht="15" customHeight="1" x14ac:dyDescent="0.25">
      <c r="C364" s="112"/>
    </row>
    <row r="365" spans="3:3" ht="15" customHeight="1" x14ac:dyDescent="0.25">
      <c r="C365" s="112"/>
    </row>
    <row r="366" spans="3:3" ht="15" customHeight="1" x14ac:dyDescent="0.25">
      <c r="C366" s="112"/>
    </row>
    <row r="367" spans="3:3" ht="15" customHeight="1" x14ac:dyDescent="0.25">
      <c r="C367" s="112"/>
    </row>
    <row r="368" spans="3:3" ht="15" customHeight="1" x14ac:dyDescent="0.25">
      <c r="C368" s="112"/>
    </row>
    <row r="369" spans="3:3" ht="15" customHeight="1" x14ac:dyDescent="0.25">
      <c r="C369" s="112"/>
    </row>
    <row r="370" spans="3:3" ht="15" customHeight="1" x14ac:dyDescent="0.25">
      <c r="C370" s="112"/>
    </row>
    <row r="371" spans="3:3" ht="15" customHeight="1" x14ac:dyDescent="0.25">
      <c r="C371" s="112"/>
    </row>
    <row r="372" spans="3:3" ht="15" customHeight="1" x14ac:dyDescent="0.25">
      <c r="C372" s="112"/>
    </row>
    <row r="373" spans="3:3" ht="15" customHeight="1" x14ac:dyDescent="0.25">
      <c r="C373" s="112"/>
    </row>
    <row r="374" spans="3:3" ht="15" customHeight="1" x14ac:dyDescent="0.25">
      <c r="C374" s="112"/>
    </row>
    <row r="375" spans="3:3" ht="15" customHeight="1" x14ac:dyDescent="0.25">
      <c r="C375" s="112"/>
    </row>
    <row r="376" spans="3:3" ht="15" customHeight="1" x14ac:dyDescent="0.25">
      <c r="C376" s="112"/>
    </row>
    <row r="377" spans="3:3" ht="15" customHeight="1" x14ac:dyDescent="0.25">
      <c r="C377" s="112"/>
    </row>
    <row r="378" spans="3:3" ht="15" customHeight="1" x14ac:dyDescent="0.25">
      <c r="C378" s="112"/>
    </row>
    <row r="379" spans="3:3" ht="15" customHeight="1" x14ac:dyDescent="0.25">
      <c r="C379" s="112"/>
    </row>
    <row r="380" spans="3:3" ht="15" customHeight="1" x14ac:dyDescent="0.25">
      <c r="C380" s="112"/>
    </row>
    <row r="381" spans="3:3" ht="15" customHeight="1" x14ac:dyDescent="0.25">
      <c r="C381" s="112"/>
    </row>
    <row r="382" spans="3:3" ht="15" customHeight="1" x14ac:dyDescent="0.25">
      <c r="C382" s="112"/>
    </row>
    <row r="383" spans="3:3" ht="15" customHeight="1" x14ac:dyDescent="0.25">
      <c r="C383" s="112"/>
    </row>
    <row r="384" spans="3:3" ht="15" customHeight="1" x14ac:dyDescent="0.25">
      <c r="C384" s="112"/>
    </row>
    <row r="385" spans="3:3" ht="15" customHeight="1" x14ac:dyDescent="0.25">
      <c r="C385" s="112"/>
    </row>
    <row r="386" spans="3:3" ht="15" customHeight="1" x14ac:dyDescent="0.25">
      <c r="C386" s="112"/>
    </row>
    <row r="387" spans="3:3" ht="15" customHeight="1" x14ac:dyDescent="0.25">
      <c r="C387" s="112"/>
    </row>
    <row r="388" spans="3:3" ht="15" customHeight="1" x14ac:dyDescent="0.25">
      <c r="C388" s="112"/>
    </row>
    <row r="389" spans="3:3" ht="15" customHeight="1" x14ac:dyDescent="0.25">
      <c r="C389" s="112"/>
    </row>
    <row r="390" spans="3:3" ht="15" customHeight="1" x14ac:dyDescent="0.25">
      <c r="C390" s="112"/>
    </row>
    <row r="391" spans="3:3" ht="15" customHeight="1" x14ac:dyDescent="0.25">
      <c r="C391" s="112"/>
    </row>
    <row r="392" spans="3:3" ht="15" customHeight="1" x14ac:dyDescent="0.25">
      <c r="C392" s="112"/>
    </row>
    <row r="393" spans="3:3" ht="15" customHeight="1" x14ac:dyDescent="0.25">
      <c r="C393" s="112"/>
    </row>
    <row r="394" spans="3:3" ht="15" customHeight="1" x14ac:dyDescent="0.25">
      <c r="C394" s="112"/>
    </row>
    <row r="395" spans="3:3" ht="15" customHeight="1" x14ac:dyDescent="0.25">
      <c r="C395" s="112"/>
    </row>
    <row r="396" spans="3:3" ht="15" customHeight="1" x14ac:dyDescent="0.25">
      <c r="C396" s="112"/>
    </row>
    <row r="397" spans="3:3" ht="15" customHeight="1" x14ac:dyDescent="0.25">
      <c r="C397" s="112"/>
    </row>
    <row r="398" spans="3:3" ht="15" customHeight="1" x14ac:dyDescent="0.25">
      <c r="C398" s="112"/>
    </row>
    <row r="399" spans="3:3" ht="15" customHeight="1" x14ac:dyDescent="0.25">
      <c r="C399" s="112"/>
    </row>
    <row r="400" spans="3:3" ht="15" customHeight="1" x14ac:dyDescent="0.25">
      <c r="C400" s="112"/>
    </row>
    <row r="401" spans="3:3" ht="15" customHeight="1" x14ac:dyDescent="0.25">
      <c r="C401" s="112"/>
    </row>
    <row r="402" spans="3:3" ht="15" customHeight="1" x14ac:dyDescent="0.25">
      <c r="C402" s="112"/>
    </row>
    <row r="403" spans="3:3" ht="15" customHeight="1" x14ac:dyDescent="0.25">
      <c r="C403" s="112"/>
    </row>
    <row r="404" spans="3:3" ht="15" customHeight="1" x14ac:dyDescent="0.25">
      <c r="C404" s="112"/>
    </row>
    <row r="405" spans="3:3" ht="15" customHeight="1" x14ac:dyDescent="0.25">
      <c r="C405" s="112"/>
    </row>
    <row r="406" spans="3:3" ht="15" customHeight="1" x14ac:dyDescent="0.25">
      <c r="C406" s="112"/>
    </row>
    <row r="407" spans="3:3" ht="15" customHeight="1" x14ac:dyDescent="0.25">
      <c r="C407" s="112"/>
    </row>
    <row r="408" spans="3:3" ht="15" customHeight="1" x14ac:dyDescent="0.25">
      <c r="C408" s="112"/>
    </row>
    <row r="409" spans="3:3" ht="15" customHeight="1" x14ac:dyDescent="0.25">
      <c r="C409" s="112"/>
    </row>
    <row r="410" spans="3:3" ht="15" customHeight="1" x14ac:dyDescent="0.25">
      <c r="C410" s="112"/>
    </row>
    <row r="411" spans="3:3" ht="15" customHeight="1" x14ac:dyDescent="0.25">
      <c r="C411" s="112"/>
    </row>
    <row r="412" spans="3:3" ht="15" customHeight="1" x14ac:dyDescent="0.25">
      <c r="C412" s="112"/>
    </row>
    <row r="413" spans="3:3" ht="15" customHeight="1" x14ac:dyDescent="0.25">
      <c r="C413" s="112"/>
    </row>
    <row r="414" spans="3:3" ht="15" customHeight="1" x14ac:dyDescent="0.25">
      <c r="C414" s="112"/>
    </row>
    <row r="415" spans="3:3" ht="15" customHeight="1" x14ac:dyDescent="0.25">
      <c r="C415" s="112"/>
    </row>
    <row r="416" spans="3:3" ht="15" customHeight="1" x14ac:dyDescent="0.25">
      <c r="C416" s="112"/>
    </row>
    <row r="417" spans="3:3" ht="15" customHeight="1" x14ac:dyDescent="0.25">
      <c r="C417" s="112"/>
    </row>
    <row r="418" spans="3:3" ht="15" customHeight="1" x14ac:dyDescent="0.25">
      <c r="C418" s="112"/>
    </row>
    <row r="419" spans="3:3" ht="15" customHeight="1" x14ac:dyDescent="0.25">
      <c r="C419" s="112"/>
    </row>
    <row r="420" spans="3:3" ht="15" customHeight="1" x14ac:dyDescent="0.25">
      <c r="C420" s="112"/>
    </row>
    <row r="421" spans="3:3" ht="15" customHeight="1" x14ac:dyDescent="0.25">
      <c r="C421" s="112"/>
    </row>
    <row r="422" spans="3:3" ht="15" customHeight="1" x14ac:dyDescent="0.25">
      <c r="C422" s="112"/>
    </row>
    <row r="423" spans="3:3" ht="15" customHeight="1" x14ac:dyDescent="0.25">
      <c r="C423" s="112"/>
    </row>
    <row r="424" spans="3:3" ht="15" customHeight="1" x14ac:dyDescent="0.25">
      <c r="C424" s="112"/>
    </row>
    <row r="425" spans="3:3" ht="15" customHeight="1" x14ac:dyDescent="0.25">
      <c r="C425" s="112"/>
    </row>
    <row r="426" spans="3:3" ht="15" customHeight="1" x14ac:dyDescent="0.25">
      <c r="C426" s="112"/>
    </row>
    <row r="427" spans="3:3" ht="15" customHeight="1" x14ac:dyDescent="0.25">
      <c r="C427" s="112"/>
    </row>
    <row r="428" spans="3:3" ht="15" customHeight="1" x14ac:dyDescent="0.25">
      <c r="C428" s="112"/>
    </row>
    <row r="429" spans="3:3" ht="15" customHeight="1" x14ac:dyDescent="0.25">
      <c r="C429" s="112"/>
    </row>
    <row r="430" spans="3:3" ht="15" customHeight="1" x14ac:dyDescent="0.25">
      <c r="C430" s="112"/>
    </row>
    <row r="431" spans="3:3" ht="15" customHeight="1" x14ac:dyDescent="0.25">
      <c r="C431" s="112"/>
    </row>
    <row r="432" spans="3:3" ht="15" customHeight="1" x14ac:dyDescent="0.25">
      <c r="C432" s="112"/>
    </row>
    <row r="433" spans="3:3" ht="15" customHeight="1" x14ac:dyDescent="0.25">
      <c r="C433" s="112"/>
    </row>
    <row r="434" spans="3:3" ht="15" customHeight="1" x14ac:dyDescent="0.25">
      <c r="C434" s="112"/>
    </row>
    <row r="435" spans="3:3" ht="15" customHeight="1" x14ac:dyDescent="0.25">
      <c r="C435" s="112"/>
    </row>
    <row r="436" spans="3:3" ht="15" customHeight="1" x14ac:dyDescent="0.25">
      <c r="C436" s="112"/>
    </row>
    <row r="437" spans="3:3" ht="15" customHeight="1" x14ac:dyDescent="0.25">
      <c r="C437" s="112"/>
    </row>
    <row r="438" spans="3:3" ht="15" customHeight="1" x14ac:dyDescent="0.25">
      <c r="C438" s="112"/>
    </row>
    <row r="439" spans="3:3" ht="15" customHeight="1" x14ac:dyDescent="0.25">
      <c r="C439" s="112"/>
    </row>
    <row r="440" spans="3:3" ht="15" customHeight="1" x14ac:dyDescent="0.25">
      <c r="C440" s="112"/>
    </row>
    <row r="441" spans="3:3" ht="15" customHeight="1" x14ac:dyDescent="0.25">
      <c r="C441" s="112"/>
    </row>
    <row r="442" spans="3:3" ht="15" customHeight="1" x14ac:dyDescent="0.25">
      <c r="C442" s="112"/>
    </row>
    <row r="443" spans="3:3" ht="15" customHeight="1" x14ac:dyDescent="0.25">
      <c r="C443" s="112"/>
    </row>
    <row r="444" spans="3:3" ht="15" customHeight="1" x14ac:dyDescent="0.25">
      <c r="C444" s="112"/>
    </row>
    <row r="445" spans="3:3" ht="15" customHeight="1" x14ac:dyDescent="0.25">
      <c r="C445" s="112"/>
    </row>
    <row r="446" spans="3:3" ht="15" customHeight="1" x14ac:dyDescent="0.25">
      <c r="C446" s="112"/>
    </row>
    <row r="447" spans="3:3" ht="15" customHeight="1" x14ac:dyDescent="0.25">
      <c r="C447" s="112"/>
    </row>
    <row r="448" spans="3:3" ht="15" customHeight="1" x14ac:dyDescent="0.25">
      <c r="C448" s="112"/>
    </row>
    <row r="449" spans="3:3" ht="15" customHeight="1" x14ac:dyDescent="0.25">
      <c r="C449" s="112"/>
    </row>
    <row r="450" spans="3:3" ht="15" customHeight="1" x14ac:dyDescent="0.25">
      <c r="C450" s="112"/>
    </row>
    <row r="451" spans="3:3" ht="15" customHeight="1" x14ac:dyDescent="0.25">
      <c r="C451" s="112"/>
    </row>
    <row r="452" spans="3:3" ht="15" customHeight="1" x14ac:dyDescent="0.25">
      <c r="C452" s="112"/>
    </row>
    <row r="453" spans="3:3" ht="15" customHeight="1" x14ac:dyDescent="0.25">
      <c r="C453" s="112"/>
    </row>
    <row r="454" spans="3:3" ht="15" customHeight="1" x14ac:dyDescent="0.25">
      <c r="C454" s="112"/>
    </row>
    <row r="455" spans="3:3" ht="15" customHeight="1" x14ac:dyDescent="0.25">
      <c r="C455" s="112"/>
    </row>
    <row r="456" spans="3:3" ht="15" customHeight="1" x14ac:dyDescent="0.25">
      <c r="C456" s="112"/>
    </row>
    <row r="457" spans="3:3" ht="15" customHeight="1" x14ac:dyDescent="0.25">
      <c r="C457" s="112"/>
    </row>
    <row r="458" spans="3:3" ht="15" customHeight="1" x14ac:dyDescent="0.25">
      <c r="C458" s="112"/>
    </row>
    <row r="459" spans="3:3" ht="15" customHeight="1" x14ac:dyDescent="0.25">
      <c r="C459" s="112"/>
    </row>
    <row r="460" spans="3:3" ht="15" customHeight="1" x14ac:dyDescent="0.25">
      <c r="C460" s="112"/>
    </row>
    <row r="461" spans="3:3" ht="15" customHeight="1" x14ac:dyDescent="0.25">
      <c r="C461" s="112"/>
    </row>
    <row r="462" spans="3:3" ht="15" customHeight="1" x14ac:dyDescent="0.25">
      <c r="C462" s="112"/>
    </row>
    <row r="463" spans="3:3" ht="15" customHeight="1" x14ac:dyDescent="0.25">
      <c r="C463" s="112"/>
    </row>
    <row r="464" spans="3:3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ngzjQfcbIkJquJ+u+gatNyBWotIZ17y9AFzpU8G2O8P6lAU3fvy87ATzgl7JqFa2CvzXJfD52YhriHofeFfkNQ==" saltValue="2HrzPTWwLFVxamMrHkXQ5g==" spinCount="100000" sheet="1" scenarios="1" formatCells="0" formatColumns="0" insertRows="0" deleteRows="0" autoFilter="0"/>
  <autoFilter ref="A5:A5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5" fitToHeight="0" orientation="landscape" r:id="rId1"/>
  <headerFooter>
    <oddHeader>&amp;CDe tilrettede Driftsudgifter 2016, Somatik
Skema 5</oddHeader>
    <oddFooter>Side &amp;P</oddFooter>
  </headerFooter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42578125" bestFit="1" customWidth="1"/>
    <col min="2" max="2" width="84" bestFit="1" customWidth="1"/>
    <col min="3" max="6" width="15.5703125" customWidth="1"/>
    <col min="7" max="7" width="15.5703125" style="5" customWidth="1"/>
    <col min="8" max="9" width="15.5703125" customWidth="1"/>
  </cols>
  <sheetData>
    <row r="1" spans="1:15" ht="15" customHeight="1" x14ac:dyDescent="0.25">
      <c r="A1" s="13" t="s">
        <v>0</v>
      </c>
      <c r="B1" s="8"/>
      <c r="C1" s="8"/>
      <c r="D1" s="8"/>
      <c r="E1" s="8"/>
      <c r="F1" s="8"/>
    </row>
    <row r="2" spans="1:15" ht="15" customHeight="1" x14ac:dyDescent="0.25">
      <c r="A2" s="14"/>
      <c r="B2" s="176" t="s">
        <v>38</v>
      </c>
      <c r="C2" s="176"/>
      <c r="D2" s="176"/>
      <c r="E2" s="176"/>
      <c r="F2" s="176"/>
      <c r="G2" s="176"/>
      <c r="H2" s="176"/>
      <c r="I2" s="176"/>
    </row>
    <row r="3" spans="1:15" ht="15" customHeight="1" x14ac:dyDescent="0.25">
      <c r="A3" s="14"/>
      <c r="B3" s="176"/>
      <c r="C3" s="176"/>
      <c r="D3" s="176"/>
      <c r="E3" s="176"/>
      <c r="F3" s="176"/>
      <c r="G3" s="176"/>
      <c r="H3" s="176"/>
      <c r="I3" s="176"/>
    </row>
    <row r="4" spans="1:15" ht="15" customHeight="1" x14ac:dyDescent="0.25">
      <c r="A4" s="14"/>
      <c r="C4" s="112"/>
    </row>
    <row r="5" spans="1:15" ht="15" customHeight="1" x14ac:dyDescent="0.25">
      <c r="A5" s="15" t="s">
        <v>2</v>
      </c>
      <c r="C5" s="113">
        <v>2024</v>
      </c>
      <c r="D5" s="17">
        <v>2023</v>
      </c>
      <c r="E5" s="17">
        <v>2022</v>
      </c>
      <c r="F5" s="17">
        <v>2021</v>
      </c>
      <c r="G5" s="26" t="s">
        <v>113</v>
      </c>
      <c r="H5" s="16" t="s">
        <v>3</v>
      </c>
      <c r="I5" s="46" t="s">
        <v>4</v>
      </c>
    </row>
    <row r="6" spans="1:15" ht="15" customHeight="1" x14ac:dyDescent="0.25">
      <c r="A6" s="35" t="s">
        <v>5</v>
      </c>
      <c r="B6" s="8"/>
      <c r="C6" s="114"/>
      <c r="D6" s="8"/>
      <c r="E6" s="8"/>
      <c r="F6" s="8"/>
    </row>
    <row r="7" spans="1:15" ht="15" customHeight="1" x14ac:dyDescent="0.25">
      <c r="A7" s="161" t="s">
        <v>5</v>
      </c>
      <c r="B7" s="142" t="s">
        <v>39</v>
      </c>
      <c r="C7" s="94"/>
      <c r="D7" s="143"/>
      <c r="E7" s="143">
        <v>0</v>
      </c>
      <c r="F7" s="143">
        <v>0</v>
      </c>
      <c r="G7" s="71">
        <f t="shared" ref="G7:G70" si="0">IF(ISERROR(C7- D7)=TRUE,"",C7 - D7)</f>
        <v>0</v>
      </c>
      <c r="H7" s="67" t="str">
        <f t="shared" ref="H7:H7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6"/>
      <c r="J7" s="112"/>
      <c r="K7" s="112"/>
      <c r="L7" s="112"/>
      <c r="M7" s="112"/>
      <c r="N7" s="112"/>
      <c r="O7" s="112"/>
    </row>
    <row r="8" spans="1:15" ht="15" customHeight="1" x14ac:dyDescent="0.25">
      <c r="A8" s="161" t="s">
        <v>5</v>
      </c>
      <c r="B8" s="112" t="s">
        <v>40</v>
      </c>
      <c r="C8" s="78"/>
      <c r="D8" s="146"/>
      <c r="E8" s="146">
        <v>0</v>
      </c>
      <c r="F8" s="146">
        <v>0</v>
      </c>
      <c r="G8" s="40">
        <f t="shared" si="0"/>
        <v>0</v>
      </c>
      <c r="H8" s="38" t="str">
        <f t="shared" si="1"/>
        <v/>
      </c>
      <c r="I8" s="44"/>
      <c r="J8" s="112"/>
      <c r="K8" s="112"/>
      <c r="L8" s="112"/>
      <c r="M8" s="112"/>
      <c r="N8" s="112"/>
      <c r="O8" s="112"/>
    </row>
    <row r="9" spans="1:15" ht="15" customHeight="1" x14ac:dyDescent="0.25">
      <c r="A9" s="161" t="s">
        <v>5</v>
      </c>
      <c r="B9" s="142" t="s">
        <v>41</v>
      </c>
      <c r="C9" s="94">
        <v>2476.9435242</v>
      </c>
      <c r="D9" s="143">
        <v>2541.4246715999998</v>
      </c>
      <c r="E9" s="143">
        <v>2397.4197324000002</v>
      </c>
      <c r="F9" s="143">
        <v>2151.0374940000002</v>
      </c>
      <c r="G9" s="71">
        <f t="shared" si="0"/>
        <v>-64.481147399999827</v>
      </c>
      <c r="H9" s="67" t="str">
        <f t="shared" si="1"/>
        <v>-2,5%</v>
      </c>
      <c r="I9" s="66"/>
      <c r="J9" s="112"/>
      <c r="K9" s="112"/>
      <c r="L9" s="112"/>
      <c r="M9" s="112"/>
      <c r="N9" s="112"/>
      <c r="O9" s="112"/>
    </row>
    <row r="10" spans="1:15" ht="15" customHeight="1" x14ac:dyDescent="0.25">
      <c r="A10" s="161" t="s">
        <v>5</v>
      </c>
      <c r="B10" s="112" t="s">
        <v>42</v>
      </c>
      <c r="C10" s="78"/>
      <c r="D10" s="146"/>
      <c r="E10" s="146">
        <v>0</v>
      </c>
      <c r="F10" s="146">
        <v>0</v>
      </c>
      <c r="G10" s="40">
        <f t="shared" si="0"/>
        <v>0</v>
      </c>
      <c r="H10" s="38" t="str">
        <f t="shared" si="1"/>
        <v/>
      </c>
      <c r="I10" s="44"/>
      <c r="J10" s="112"/>
      <c r="K10" s="112"/>
      <c r="L10" s="112"/>
      <c r="M10" s="112"/>
      <c r="N10" s="112"/>
      <c r="O10" s="112"/>
    </row>
    <row r="11" spans="1:15" ht="15" customHeight="1" x14ac:dyDescent="0.25">
      <c r="A11" s="161" t="s">
        <v>5</v>
      </c>
      <c r="B11" s="142" t="s">
        <v>43</v>
      </c>
      <c r="C11" s="94"/>
      <c r="D11" s="143"/>
      <c r="E11" s="143">
        <v>0</v>
      </c>
      <c r="F11" s="143">
        <v>0</v>
      </c>
      <c r="G11" s="71">
        <f t="shared" si="0"/>
        <v>0</v>
      </c>
      <c r="H11" s="67" t="str">
        <f t="shared" si="1"/>
        <v/>
      </c>
      <c r="I11" s="66"/>
      <c r="J11" s="112"/>
      <c r="K11" s="112"/>
      <c r="L11" s="112"/>
      <c r="M11" s="112"/>
      <c r="N11" s="112"/>
      <c r="O11" s="112"/>
    </row>
    <row r="12" spans="1:15" ht="15" customHeight="1" x14ac:dyDescent="0.25">
      <c r="A12" s="161" t="s">
        <v>5</v>
      </c>
      <c r="B12" s="112" t="s">
        <v>44</v>
      </c>
      <c r="C12" s="78"/>
      <c r="D12" s="146"/>
      <c r="E12" s="146">
        <v>0</v>
      </c>
      <c r="F12" s="146">
        <v>0</v>
      </c>
      <c r="G12" s="40">
        <f t="shared" si="0"/>
        <v>0</v>
      </c>
      <c r="H12" s="38" t="str">
        <f t="shared" si="1"/>
        <v/>
      </c>
      <c r="I12" s="44"/>
      <c r="J12" s="112"/>
      <c r="K12" s="112"/>
      <c r="L12" s="112"/>
      <c r="M12" s="112"/>
      <c r="N12" s="112"/>
      <c r="O12" s="112"/>
    </row>
    <row r="13" spans="1:15" ht="15" customHeight="1" x14ac:dyDescent="0.25">
      <c r="A13" s="161" t="s">
        <v>5</v>
      </c>
      <c r="B13" s="142" t="s">
        <v>45</v>
      </c>
      <c r="C13" s="94"/>
      <c r="D13" s="143"/>
      <c r="E13" s="143">
        <v>0</v>
      </c>
      <c r="F13" s="143">
        <v>0</v>
      </c>
      <c r="G13" s="71">
        <f t="shared" si="0"/>
        <v>0</v>
      </c>
      <c r="H13" s="67" t="str">
        <f t="shared" si="1"/>
        <v/>
      </c>
      <c r="I13" s="88"/>
      <c r="J13" s="112"/>
      <c r="K13" s="112"/>
      <c r="L13" s="112"/>
      <c r="M13" s="112"/>
      <c r="N13" s="112"/>
      <c r="O13" s="112"/>
    </row>
    <row r="14" spans="1:15" s="3" customFormat="1" ht="15" customHeight="1" x14ac:dyDescent="0.25">
      <c r="A14" s="161" t="s">
        <v>5</v>
      </c>
      <c r="B14" s="112" t="s">
        <v>46</v>
      </c>
      <c r="C14" s="78"/>
      <c r="D14" s="146"/>
      <c r="E14" s="146">
        <v>0</v>
      </c>
      <c r="F14" s="146">
        <v>0</v>
      </c>
      <c r="G14" s="40">
        <f t="shared" si="0"/>
        <v>0</v>
      </c>
      <c r="H14" s="38" t="str">
        <f t="shared" si="1"/>
        <v/>
      </c>
      <c r="I14" s="33"/>
      <c r="J14" s="114"/>
      <c r="K14" s="114"/>
      <c r="L14" s="114"/>
      <c r="M14" s="114"/>
      <c r="N14" s="114"/>
      <c r="O14" s="114"/>
    </row>
    <row r="15" spans="1:15" ht="15" customHeight="1" x14ac:dyDescent="0.25">
      <c r="A15" s="161" t="s">
        <v>5</v>
      </c>
      <c r="B15" s="142" t="s">
        <v>47</v>
      </c>
      <c r="C15" s="94"/>
      <c r="D15" s="143"/>
      <c r="E15" s="143">
        <v>0</v>
      </c>
      <c r="F15" s="143">
        <v>0</v>
      </c>
      <c r="G15" s="71">
        <f t="shared" si="0"/>
        <v>0</v>
      </c>
      <c r="H15" s="67" t="str">
        <f t="shared" si="1"/>
        <v/>
      </c>
      <c r="I15" s="88"/>
      <c r="J15" s="112"/>
      <c r="K15" s="112"/>
      <c r="L15" s="112"/>
      <c r="M15" s="112"/>
      <c r="N15" s="112"/>
      <c r="O15" s="112"/>
    </row>
    <row r="16" spans="1:15" ht="15" customHeight="1" x14ac:dyDescent="0.25">
      <c r="A16" s="161" t="s">
        <v>5</v>
      </c>
      <c r="B16" s="112" t="s">
        <v>48</v>
      </c>
      <c r="C16" s="78"/>
      <c r="D16" s="146"/>
      <c r="E16" s="146">
        <v>0</v>
      </c>
      <c r="F16" s="146">
        <v>0</v>
      </c>
      <c r="G16" s="40">
        <f t="shared" si="0"/>
        <v>0</v>
      </c>
      <c r="H16" s="38" t="str">
        <f t="shared" si="1"/>
        <v/>
      </c>
      <c r="I16" s="44"/>
      <c r="J16" s="112"/>
      <c r="K16" s="112"/>
      <c r="L16" s="112"/>
      <c r="M16" s="112"/>
      <c r="N16" s="112"/>
      <c r="O16" s="112"/>
    </row>
    <row r="17" spans="1:15" ht="15" customHeight="1" x14ac:dyDescent="0.25">
      <c r="A17" s="161" t="s">
        <v>5</v>
      </c>
      <c r="B17" s="142" t="s">
        <v>49</v>
      </c>
      <c r="C17" s="94"/>
      <c r="D17" s="143"/>
      <c r="E17" s="143">
        <v>0</v>
      </c>
      <c r="F17" s="143">
        <v>0</v>
      </c>
      <c r="G17" s="71">
        <f t="shared" si="0"/>
        <v>0</v>
      </c>
      <c r="H17" s="67" t="str">
        <f t="shared" si="1"/>
        <v/>
      </c>
      <c r="I17" s="66"/>
      <c r="J17" s="112"/>
      <c r="K17" s="112"/>
      <c r="L17" s="112"/>
      <c r="M17" s="112"/>
      <c r="N17" s="112"/>
      <c r="O17" s="112"/>
    </row>
    <row r="18" spans="1:15" ht="15" customHeight="1" x14ac:dyDescent="0.25">
      <c r="A18" s="161" t="s">
        <v>5</v>
      </c>
      <c r="B18" s="112" t="s">
        <v>50</v>
      </c>
      <c r="C18" s="78"/>
      <c r="D18" s="146"/>
      <c r="E18" s="146">
        <v>0</v>
      </c>
      <c r="F18" s="146">
        <v>0</v>
      </c>
      <c r="G18" s="40">
        <f t="shared" si="0"/>
        <v>0</v>
      </c>
      <c r="H18" s="38" t="str">
        <f t="shared" si="1"/>
        <v/>
      </c>
      <c r="I18" s="33"/>
      <c r="J18" s="112"/>
      <c r="K18" s="112"/>
      <c r="L18" s="112"/>
      <c r="M18" s="112"/>
      <c r="N18" s="112"/>
      <c r="O18" s="112"/>
    </row>
    <row r="19" spans="1:15" ht="15" customHeight="1" x14ac:dyDescent="0.25">
      <c r="A19" s="161" t="s">
        <v>5</v>
      </c>
      <c r="B19" s="142" t="s">
        <v>51</v>
      </c>
      <c r="C19" s="94"/>
      <c r="D19" s="143"/>
      <c r="E19" s="143">
        <v>0</v>
      </c>
      <c r="F19" s="143">
        <v>0</v>
      </c>
      <c r="G19" s="71">
        <f t="shared" si="0"/>
        <v>0</v>
      </c>
      <c r="H19" s="67" t="str">
        <f t="shared" si="1"/>
        <v/>
      </c>
      <c r="I19" s="66"/>
      <c r="J19" s="112"/>
      <c r="K19" s="112"/>
      <c r="L19" s="112"/>
      <c r="M19" s="112"/>
      <c r="N19" s="112"/>
      <c r="O19" s="112"/>
    </row>
    <row r="20" spans="1:15" ht="15" customHeight="1" x14ac:dyDescent="0.25">
      <c r="A20" s="161" t="s">
        <v>5</v>
      </c>
      <c r="B20" s="112" t="s">
        <v>52</v>
      </c>
      <c r="C20" s="78"/>
      <c r="D20" s="146"/>
      <c r="E20" s="146">
        <v>0</v>
      </c>
      <c r="F20" s="146">
        <v>0</v>
      </c>
      <c r="G20" s="40">
        <f t="shared" si="0"/>
        <v>0</v>
      </c>
      <c r="H20" s="38" t="str">
        <f t="shared" si="1"/>
        <v/>
      </c>
      <c r="I20" s="33"/>
      <c r="J20" s="112"/>
      <c r="K20" s="112"/>
      <c r="L20" s="112"/>
      <c r="M20" s="112"/>
      <c r="N20" s="112"/>
      <c r="O20" s="112"/>
    </row>
    <row r="21" spans="1:15" ht="15" customHeight="1" x14ac:dyDescent="0.25">
      <c r="A21" s="161" t="s">
        <v>5</v>
      </c>
      <c r="B21" s="142" t="s">
        <v>53</v>
      </c>
      <c r="C21" s="94"/>
      <c r="D21" s="143"/>
      <c r="E21" s="143">
        <v>0</v>
      </c>
      <c r="F21" s="143">
        <v>0</v>
      </c>
      <c r="G21" s="71">
        <f t="shared" si="0"/>
        <v>0</v>
      </c>
      <c r="H21" s="67" t="str">
        <f t="shared" si="1"/>
        <v/>
      </c>
      <c r="I21" s="66"/>
      <c r="J21" s="112"/>
      <c r="K21" s="112"/>
      <c r="L21" s="112"/>
      <c r="M21" s="112"/>
      <c r="N21" s="112"/>
      <c r="O21" s="112"/>
    </row>
    <row r="22" spans="1:15" ht="15" customHeight="1" x14ac:dyDescent="0.25">
      <c r="A22" s="161" t="s">
        <v>5</v>
      </c>
      <c r="B22" s="112" t="s">
        <v>54</v>
      </c>
      <c r="C22" s="78"/>
      <c r="D22" s="146"/>
      <c r="E22" s="146">
        <v>0</v>
      </c>
      <c r="F22" s="146">
        <v>0</v>
      </c>
      <c r="G22" s="40">
        <f t="shared" si="0"/>
        <v>0</v>
      </c>
      <c r="H22" s="38" t="str">
        <f t="shared" si="1"/>
        <v/>
      </c>
      <c r="I22" s="33"/>
      <c r="J22" s="112"/>
      <c r="K22" s="112"/>
      <c r="L22" s="112"/>
      <c r="M22" s="112"/>
      <c r="N22" s="112"/>
      <c r="O22" s="112"/>
    </row>
    <row r="23" spans="1:15" ht="15" customHeight="1" x14ac:dyDescent="0.25">
      <c r="A23" s="161" t="s">
        <v>5</v>
      </c>
      <c r="B23" s="142" t="s">
        <v>55</v>
      </c>
      <c r="C23" s="94"/>
      <c r="D23" s="143"/>
      <c r="E23" s="143">
        <v>0</v>
      </c>
      <c r="F23" s="143">
        <v>0</v>
      </c>
      <c r="G23" s="71">
        <f t="shared" si="0"/>
        <v>0</v>
      </c>
      <c r="H23" s="67" t="str">
        <f t="shared" si="1"/>
        <v/>
      </c>
      <c r="I23" s="66"/>
      <c r="J23" s="112"/>
      <c r="K23" s="112"/>
      <c r="L23" s="112"/>
      <c r="M23" s="112"/>
      <c r="N23" s="112"/>
      <c r="O23" s="112"/>
    </row>
    <row r="24" spans="1:15" ht="15" customHeight="1" x14ac:dyDescent="0.25">
      <c r="A24" s="161" t="s">
        <v>5</v>
      </c>
      <c r="B24" s="112" t="s">
        <v>56</v>
      </c>
      <c r="C24" s="78"/>
      <c r="D24" s="146"/>
      <c r="E24" s="146">
        <v>0</v>
      </c>
      <c r="F24" s="146">
        <v>0</v>
      </c>
      <c r="G24" s="40">
        <f t="shared" si="0"/>
        <v>0</v>
      </c>
      <c r="H24" s="38" t="str">
        <f t="shared" si="1"/>
        <v/>
      </c>
      <c r="I24" s="33"/>
      <c r="J24" s="112"/>
      <c r="K24" s="112"/>
      <c r="L24" s="112"/>
      <c r="M24" s="112"/>
      <c r="N24" s="112"/>
      <c r="O24" s="112"/>
    </row>
    <row r="25" spans="1:15" ht="15" customHeight="1" x14ac:dyDescent="0.25">
      <c r="A25" s="161" t="s">
        <v>5</v>
      </c>
      <c r="B25" s="142" t="s">
        <v>57</v>
      </c>
      <c r="C25" s="94">
        <v>171.57115161243252</v>
      </c>
      <c r="D25" s="143">
        <v>146.94966158332301</v>
      </c>
      <c r="E25" s="143">
        <v>9102.4843399999991</v>
      </c>
      <c r="F25" s="143">
        <v>7686.7351642784824</v>
      </c>
      <c r="G25" s="71">
        <f t="shared" si="0"/>
        <v>24.621490029109509</v>
      </c>
      <c r="H25" s="67" t="str">
        <f t="shared" si="1"/>
        <v>16,8%▲</v>
      </c>
      <c r="I25" s="66" t="s">
        <v>123</v>
      </c>
      <c r="J25" s="112"/>
      <c r="K25" s="112"/>
      <c r="L25" s="112"/>
      <c r="M25" s="112"/>
      <c r="N25" s="112"/>
      <c r="O25" s="112"/>
    </row>
    <row r="26" spans="1:15" ht="15" customHeight="1" x14ac:dyDescent="0.25">
      <c r="A26" s="161" t="s">
        <v>5</v>
      </c>
      <c r="B26" s="112" t="s">
        <v>58</v>
      </c>
      <c r="C26" s="78">
        <v>1744.0305870946788</v>
      </c>
      <c r="D26" s="146">
        <v>1138.05410750343</v>
      </c>
      <c r="E26" s="146">
        <v>15583.13984</v>
      </c>
      <c r="F26" s="146">
        <v>15096.310034361777</v>
      </c>
      <c r="G26" s="40">
        <f t="shared" si="0"/>
        <v>605.97647959124879</v>
      </c>
      <c r="H26" s="38" t="str">
        <f t="shared" si="1"/>
        <v>53,2%▲</v>
      </c>
      <c r="I26" s="44" t="s">
        <v>132</v>
      </c>
      <c r="J26" s="112"/>
      <c r="K26" s="112"/>
      <c r="L26" s="112"/>
      <c r="M26" s="112"/>
      <c r="N26" s="112"/>
      <c r="O26" s="112"/>
    </row>
    <row r="27" spans="1:15" ht="15" customHeight="1" x14ac:dyDescent="0.25">
      <c r="A27" s="161" t="s">
        <v>5</v>
      </c>
      <c r="B27" s="142" t="s">
        <v>59</v>
      </c>
      <c r="C27" s="94">
        <v>153188.20043194</v>
      </c>
      <c r="D27" s="143">
        <v>149686.77304115001</v>
      </c>
      <c r="E27" s="143">
        <v>141197.06473840782</v>
      </c>
      <c r="F27" s="143">
        <v>135497.53248600001</v>
      </c>
      <c r="G27" s="71">
        <f t="shared" si="0"/>
        <v>3501.4273907899915</v>
      </c>
      <c r="H27" s="67" t="str">
        <f t="shared" si="1"/>
        <v>2,3%</v>
      </c>
      <c r="I27" s="66"/>
      <c r="J27" s="112"/>
      <c r="K27" s="112"/>
      <c r="L27" s="112"/>
      <c r="M27" s="112"/>
      <c r="N27" s="112"/>
      <c r="O27" s="112"/>
    </row>
    <row r="28" spans="1:15" ht="15" customHeight="1" x14ac:dyDescent="0.25">
      <c r="A28" s="161" t="s">
        <v>5</v>
      </c>
      <c r="B28" s="112" t="s">
        <v>60</v>
      </c>
      <c r="C28" s="78"/>
      <c r="D28" s="146">
        <v>0</v>
      </c>
      <c r="E28" s="146">
        <v>0</v>
      </c>
      <c r="F28" s="146">
        <v>0</v>
      </c>
      <c r="G28" s="40">
        <f t="shared" si="0"/>
        <v>0</v>
      </c>
      <c r="H28" s="38" t="str">
        <f t="shared" si="1"/>
        <v/>
      </c>
      <c r="I28" s="44"/>
      <c r="J28" s="112"/>
      <c r="K28" s="112"/>
      <c r="L28" s="112"/>
      <c r="M28" s="112"/>
      <c r="N28" s="112"/>
      <c r="O28" s="112"/>
    </row>
    <row r="29" spans="1:15" ht="15" customHeight="1" x14ac:dyDescent="0.25">
      <c r="A29" s="161" t="s">
        <v>5</v>
      </c>
      <c r="B29" s="142" t="s">
        <v>61</v>
      </c>
      <c r="C29" s="94">
        <v>3217.4866993999999</v>
      </c>
      <c r="D29" s="143">
        <v>3263.1003716</v>
      </c>
      <c r="E29" s="143">
        <v>3028.4463484000003</v>
      </c>
      <c r="F29" s="143">
        <v>2701.8137929000004</v>
      </c>
      <c r="G29" s="71">
        <f t="shared" si="0"/>
        <v>-45.61367220000011</v>
      </c>
      <c r="H29" s="67" t="str">
        <f t="shared" si="1"/>
        <v>-1,4%</v>
      </c>
      <c r="I29" s="66"/>
      <c r="J29" s="112"/>
      <c r="K29" s="112"/>
      <c r="L29" s="112"/>
      <c r="M29" s="112"/>
      <c r="N29" s="112"/>
      <c r="O29" s="112"/>
    </row>
    <row r="30" spans="1:15" ht="15" customHeight="1" x14ac:dyDescent="0.25">
      <c r="A30" s="161" t="s">
        <v>5</v>
      </c>
      <c r="B30" s="112" t="s">
        <v>62</v>
      </c>
      <c r="C30" s="78">
        <v>-4621.1300199999996</v>
      </c>
      <c r="D30" s="146">
        <v>-359.25787000000003</v>
      </c>
      <c r="E30" s="146">
        <v>-318.96282000000002</v>
      </c>
      <c r="F30" s="146">
        <v>-991.82384000000002</v>
      </c>
      <c r="G30" s="40">
        <f t="shared" si="0"/>
        <v>-4261.8721499999992</v>
      </c>
      <c r="H30" s="38" t="str">
        <f t="shared" si="1"/>
        <v>1186,3%▲</v>
      </c>
      <c r="I30" s="44" t="s">
        <v>144</v>
      </c>
      <c r="J30" s="112"/>
      <c r="K30" s="112"/>
      <c r="L30" s="112"/>
      <c r="M30" s="112"/>
      <c r="N30" s="112"/>
      <c r="O30" s="112"/>
    </row>
    <row r="31" spans="1:15" ht="15" customHeight="1" x14ac:dyDescent="0.25">
      <c r="A31" s="161" t="s">
        <v>5</v>
      </c>
      <c r="B31" s="142" t="s">
        <v>63</v>
      </c>
      <c r="C31" s="94"/>
      <c r="D31" s="143"/>
      <c r="E31" s="143">
        <v>0</v>
      </c>
      <c r="F31" s="143">
        <v>0</v>
      </c>
      <c r="G31" s="71">
        <f t="shared" si="0"/>
        <v>0</v>
      </c>
      <c r="H31" s="67" t="str">
        <f t="shared" si="1"/>
        <v/>
      </c>
      <c r="I31" s="66"/>
      <c r="J31" s="112"/>
      <c r="K31" s="112"/>
      <c r="L31" s="112"/>
      <c r="M31" s="112"/>
      <c r="N31" s="112"/>
      <c r="O31" s="112"/>
    </row>
    <row r="32" spans="1:15" ht="15" customHeight="1" x14ac:dyDescent="0.25">
      <c r="A32" s="161" t="s">
        <v>5</v>
      </c>
      <c r="B32" s="112" t="s">
        <v>64</v>
      </c>
      <c r="C32" s="78"/>
      <c r="D32" s="146"/>
      <c r="E32" s="146">
        <v>0</v>
      </c>
      <c r="F32" s="146">
        <v>0</v>
      </c>
      <c r="G32" s="40">
        <f t="shared" si="0"/>
        <v>0</v>
      </c>
      <c r="H32" s="38" t="str">
        <f t="shared" si="1"/>
        <v/>
      </c>
      <c r="I32" s="44"/>
      <c r="J32" s="112"/>
      <c r="K32" s="112"/>
      <c r="L32" s="112"/>
      <c r="M32" s="112"/>
      <c r="N32" s="112"/>
      <c r="O32" s="112"/>
    </row>
    <row r="33" spans="1:15" ht="15" customHeight="1" x14ac:dyDescent="0.25">
      <c r="A33" s="161" t="s">
        <v>5</v>
      </c>
      <c r="B33" s="142" t="s">
        <v>65</v>
      </c>
      <c r="C33" s="94"/>
      <c r="D33" s="143"/>
      <c r="E33" s="143">
        <v>0</v>
      </c>
      <c r="F33" s="143">
        <v>0</v>
      </c>
      <c r="G33" s="71">
        <f t="shared" si="0"/>
        <v>0</v>
      </c>
      <c r="H33" s="67" t="str">
        <f t="shared" si="1"/>
        <v/>
      </c>
      <c r="I33" s="88"/>
      <c r="J33" s="112"/>
      <c r="K33" s="112"/>
      <c r="L33" s="112"/>
      <c r="M33" s="112"/>
      <c r="N33" s="112"/>
      <c r="O33" s="112"/>
    </row>
    <row r="34" spans="1:15" ht="15" customHeight="1" x14ac:dyDescent="0.25">
      <c r="A34" s="161" t="s">
        <v>5</v>
      </c>
      <c r="B34" s="112" t="s">
        <v>66</v>
      </c>
      <c r="C34" s="78"/>
      <c r="D34" s="146"/>
      <c r="E34" s="146">
        <v>0</v>
      </c>
      <c r="F34" s="146">
        <v>0</v>
      </c>
      <c r="G34" s="40">
        <f t="shared" si="0"/>
        <v>0</v>
      </c>
      <c r="H34" s="38" t="str">
        <f t="shared" si="1"/>
        <v/>
      </c>
      <c r="I34" s="44"/>
      <c r="J34" s="112"/>
      <c r="K34" s="112"/>
      <c r="L34" s="112"/>
      <c r="M34" s="112"/>
      <c r="N34" s="112"/>
      <c r="O34" s="112"/>
    </row>
    <row r="35" spans="1:15" ht="15" customHeight="1" x14ac:dyDescent="0.25">
      <c r="A35" s="161" t="s">
        <v>5</v>
      </c>
      <c r="B35" s="142" t="s">
        <v>67</v>
      </c>
      <c r="C35" s="94"/>
      <c r="D35" s="143"/>
      <c r="E35" s="143">
        <v>0</v>
      </c>
      <c r="F35" s="143">
        <v>0</v>
      </c>
      <c r="G35" s="71">
        <f t="shared" si="0"/>
        <v>0</v>
      </c>
      <c r="H35" s="67" t="str">
        <f t="shared" si="1"/>
        <v/>
      </c>
      <c r="I35" s="66"/>
      <c r="J35" s="112"/>
      <c r="K35" s="112"/>
      <c r="L35" s="112"/>
      <c r="M35" s="112"/>
      <c r="N35" s="112"/>
      <c r="O35" s="112"/>
    </row>
    <row r="36" spans="1:15" s="3" customFormat="1" ht="15" customHeight="1" x14ac:dyDescent="0.25">
      <c r="A36" s="161" t="s">
        <v>5</v>
      </c>
      <c r="B36" s="112" t="s">
        <v>68</v>
      </c>
      <c r="C36" s="78">
        <v>1374.4082800000001</v>
      </c>
      <c r="D36" s="146">
        <v>794.25</v>
      </c>
      <c r="E36" s="146">
        <v>638.36784</v>
      </c>
      <c r="F36" s="146">
        <v>627.44356000000005</v>
      </c>
      <c r="G36" s="40">
        <f t="shared" si="0"/>
        <v>580.1582800000001</v>
      </c>
      <c r="H36" s="38" t="str">
        <f t="shared" si="1"/>
        <v>73,0%▲</v>
      </c>
      <c r="I36" s="44" t="s">
        <v>132</v>
      </c>
      <c r="J36" s="114"/>
      <c r="K36" s="114"/>
      <c r="L36" s="114"/>
      <c r="M36" s="114"/>
      <c r="N36" s="114"/>
      <c r="O36" s="114"/>
    </row>
    <row r="37" spans="1:15" ht="15" customHeight="1" x14ac:dyDescent="0.25">
      <c r="A37" s="161" t="s">
        <v>5</v>
      </c>
      <c r="B37" s="142" t="s">
        <v>69</v>
      </c>
      <c r="C37" s="94"/>
      <c r="D37" s="143"/>
      <c r="E37" s="143">
        <v>0</v>
      </c>
      <c r="F37" s="143">
        <v>0</v>
      </c>
      <c r="G37" s="71">
        <f t="shared" si="0"/>
        <v>0</v>
      </c>
      <c r="H37" s="67" t="str">
        <f t="shared" si="1"/>
        <v/>
      </c>
      <c r="I37" s="88"/>
      <c r="J37" s="112"/>
      <c r="K37" s="112"/>
      <c r="L37" s="112"/>
      <c r="M37" s="112"/>
      <c r="N37" s="112"/>
      <c r="O37" s="112"/>
    </row>
    <row r="38" spans="1:15" ht="15" customHeight="1" x14ac:dyDescent="0.25">
      <c r="A38" s="161" t="s">
        <v>5</v>
      </c>
      <c r="B38" s="112" t="s">
        <v>70</v>
      </c>
      <c r="C38" s="78">
        <v>1909.0407700000001</v>
      </c>
      <c r="D38" s="146">
        <v>1497.68</v>
      </c>
      <c r="E38" s="146">
        <v>1247.92479</v>
      </c>
      <c r="F38" s="146">
        <v>1219.3089399999999</v>
      </c>
      <c r="G38" s="40">
        <f t="shared" si="0"/>
        <v>411.36077</v>
      </c>
      <c r="H38" s="38" t="str">
        <f t="shared" si="1"/>
        <v>27,5%▲</v>
      </c>
      <c r="I38" s="44" t="s">
        <v>132</v>
      </c>
      <c r="J38" s="112"/>
      <c r="K38" s="112"/>
      <c r="L38" s="112"/>
      <c r="M38" s="112"/>
      <c r="N38" s="112"/>
      <c r="O38" s="112"/>
    </row>
    <row r="39" spans="1:15" ht="15" customHeight="1" x14ac:dyDescent="0.25">
      <c r="A39" s="161" t="s">
        <v>5</v>
      </c>
      <c r="B39" s="142" t="s">
        <v>71</v>
      </c>
      <c r="C39" s="94"/>
      <c r="D39" s="143"/>
      <c r="E39" s="143">
        <v>0</v>
      </c>
      <c r="F39" s="143">
        <v>0</v>
      </c>
      <c r="G39" s="71">
        <f t="shared" si="0"/>
        <v>0</v>
      </c>
      <c r="H39" s="67" t="str">
        <f t="shared" si="1"/>
        <v/>
      </c>
      <c r="I39" s="88"/>
      <c r="J39" s="112"/>
      <c r="K39" s="112"/>
      <c r="L39" s="112"/>
      <c r="M39" s="112"/>
      <c r="N39" s="112"/>
      <c r="O39" s="112"/>
    </row>
    <row r="40" spans="1:15" ht="15" customHeight="1" x14ac:dyDescent="0.25">
      <c r="A40" s="161" t="s">
        <v>5</v>
      </c>
      <c r="B40" s="112" t="s">
        <v>72</v>
      </c>
      <c r="C40" s="78"/>
      <c r="D40" s="146"/>
      <c r="E40" s="146">
        <v>0</v>
      </c>
      <c r="F40" s="146">
        <v>0</v>
      </c>
      <c r="G40" s="40">
        <f t="shared" si="0"/>
        <v>0</v>
      </c>
      <c r="H40" s="38" t="str">
        <f t="shared" si="1"/>
        <v/>
      </c>
      <c r="I40" s="44"/>
      <c r="J40" s="112"/>
      <c r="K40" s="112"/>
      <c r="L40" s="112"/>
      <c r="M40" s="112"/>
      <c r="N40" s="112"/>
      <c r="O40" s="112"/>
    </row>
    <row r="41" spans="1:15" ht="15" customHeight="1" x14ac:dyDescent="0.25">
      <c r="A41" s="161" t="s">
        <v>5</v>
      </c>
      <c r="B41" s="142" t="s">
        <v>73</v>
      </c>
      <c r="C41" s="94"/>
      <c r="D41" s="143"/>
      <c r="E41" s="143">
        <v>0</v>
      </c>
      <c r="F41" s="143">
        <v>0</v>
      </c>
      <c r="G41" s="71">
        <f t="shared" si="0"/>
        <v>0</v>
      </c>
      <c r="H41" s="67" t="str">
        <f t="shared" si="1"/>
        <v/>
      </c>
      <c r="I41" s="66"/>
      <c r="J41" s="112"/>
      <c r="K41" s="112"/>
      <c r="L41" s="112"/>
      <c r="M41" s="112"/>
      <c r="N41" s="112"/>
      <c r="O41" s="112"/>
    </row>
    <row r="42" spans="1:15" ht="15" customHeight="1" x14ac:dyDescent="0.25">
      <c r="A42" s="161" t="s">
        <v>5</v>
      </c>
      <c r="B42" s="112" t="s">
        <v>74</v>
      </c>
      <c r="C42" s="78"/>
      <c r="D42" s="146"/>
      <c r="E42" s="146">
        <v>0</v>
      </c>
      <c r="F42" s="146">
        <v>0</v>
      </c>
      <c r="G42" s="40">
        <f t="shared" si="0"/>
        <v>0</v>
      </c>
      <c r="H42" s="38" t="str">
        <f t="shared" si="1"/>
        <v/>
      </c>
      <c r="I42" s="44"/>
      <c r="J42" s="112"/>
      <c r="K42" s="112"/>
      <c r="L42" s="112"/>
      <c r="M42" s="112"/>
      <c r="N42" s="112"/>
      <c r="O42" s="112"/>
    </row>
    <row r="43" spans="1:15" ht="15" customHeight="1" x14ac:dyDescent="0.25">
      <c r="A43" s="161" t="s">
        <v>5</v>
      </c>
      <c r="B43" s="142" t="s">
        <v>75</v>
      </c>
      <c r="C43" s="94"/>
      <c r="D43" s="143"/>
      <c r="E43" s="143">
        <v>0</v>
      </c>
      <c r="F43" s="143">
        <v>0</v>
      </c>
      <c r="G43" s="71">
        <f t="shared" si="0"/>
        <v>0</v>
      </c>
      <c r="H43" s="67" t="str">
        <f t="shared" si="1"/>
        <v/>
      </c>
      <c r="I43" s="66"/>
      <c r="J43" s="112"/>
      <c r="K43" s="112"/>
      <c r="L43" s="112"/>
      <c r="M43" s="112"/>
      <c r="N43" s="112"/>
      <c r="O43" s="112"/>
    </row>
    <row r="44" spans="1:15" ht="15" customHeight="1" x14ac:dyDescent="0.25">
      <c r="A44" s="161" t="s">
        <v>5</v>
      </c>
      <c r="B44" s="112" t="s">
        <v>76</v>
      </c>
      <c r="C44" s="78"/>
      <c r="D44" s="146"/>
      <c r="E44" s="146">
        <v>0</v>
      </c>
      <c r="F44" s="146">
        <v>0</v>
      </c>
      <c r="G44" s="40">
        <f t="shared" si="0"/>
        <v>0</v>
      </c>
      <c r="H44" s="38" t="str">
        <f t="shared" si="1"/>
        <v/>
      </c>
      <c r="I44" s="44"/>
      <c r="J44" s="112"/>
      <c r="K44" s="112"/>
      <c r="L44" s="112"/>
      <c r="M44" s="112"/>
      <c r="N44" s="112"/>
      <c r="O44" s="112"/>
    </row>
    <row r="45" spans="1:15" ht="15" customHeight="1" x14ac:dyDescent="0.25">
      <c r="A45" s="161" t="s">
        <v>5</v>
      </c>
      <c r="B45" s="142" t="s">
        <v>77</v>
      </c>
      <c r="C45" s="94"/>
      <c r="D45" s="143"/>
      <c r="E45" s="143">
        <v>184733.02503818172</v>
      </c>
      <c r="F45" s="143">
        <v>174809.49702818194</v>
      </c>
      <c r="G45" s="71">
        <f t="shared" si="0"/>
        <v>0</v>
      </c>
      <c r="H45" s="67" t="str">
        <f t="shared" si="1"/>
        <v/>
      </c>
      <c r="I45" s="66"/>
      <c r="J45" s="112"/>
      <c r="K45" s="112"/>
      <c r="L45" s="112"/>
      <c r="M45" s="112"/>
      <c r="N45" s="112"/>
      <c r="O45" s="112"/>
    </row>
    <row r="46" spans="1:15" ht="15" customHeight="1" x14ac:dyDescent="0.25">
      <c r="A46" s="161" t="s">
        <v>5</v>
      </c>
      <c r="B46" s="112" t="s">
        <v>104</v>
      </c>
      <c r="C46" s="78"/>
      <c r="D46" s="146"/>
      <c r="E46" s="146">
        <v>0</v>
      </c>
      <c r="F46" s="146">
        <v>0</v>
      </c>
      <c r="G46" s="40">
        <f t="shared" si="0"/>
        <v>0</v>
      </c>
      <c r="H46" s="38" t="str">
        <f t="shared" si="1"/>
        <v/>
      </c>
      <c r="I46" s="44"/>
      <c r="J46" s="112"/>
      <c r="K46" s="112"/>
      <c r="L46" s="112"/>
      <c r="M46" s="112"/>
      <c r="N46" s="112"/>
      <c r="O46" s="112"/>
    </row>
    <row r="47" spans="1:15" ht="15" customHeight="1" x14ac:dyDescent="0.25">
      <c r="A47" s="161" t="s">
        <v>5</v>
      </c>
      <c r="B47" s="142" t="s">
        <v>105</v>
      </c>
      <c r="C47" s="94"/>
      <c r="D47" s="143"/>
      <c r="E47" s="143">
        <v>0</v>
      </c>
      <c r="F47" s="143">
        <v>0</v>
      </c>
      <c r="G47" s="71">
        <f t="shared" si="0"/>
        <v>0</v>
      </c>
      <c r="H47" s="67" t="str">
        <f t="shared" si="1"/>
        <v/>
      </c>
      <c r="I47" s="66"/>
      <c r="J47" s="112"/>
      <c r="K47" s="112"/>
      <c r="L47" s="112"/>
      <c r="M47" s="112"/>
      <c r="N47" s="112"/>
      <c r="O47" s="112"/>
    </row>
    <row r="48" spans="1:15" ht="15" customHeight="1" x14ac:dyDescent="0.25">
      <c r="A48" s="161" t="s">
        <v>5</v>
      </c>
      <c r="B48" s="112" t="s">
        <v>106</v>
      </c>
      <c r="C48" s="78">
        <v>245815.12637999994</v>
      </c>
      <c r="D48" s="146">
        <v>182593.41648000001</v>
      </c>
      <c r="E48" s="146">
        <v>170463.91493000003</v>
      </c>
      <c r="F48" s="146">
        <v>181457.64831999998</v>
      </c>
      <c r="G48" s="40">
        <f t="shared" si="0"/>
        <v>63221.709899999929</v>
      </c>
      <c r="H48" s="38" t="str">
        <f t="shared" si="1"/>
        <v>34,6%▲</v>
      </c>
      <c r="I48" s="44" t="s">
        <v>132</v>
      </c>
      <c r="J48" s="112"/>
      <c r="K48" s="112"/>
      <c r="L48" s="112"/>
      <c r="M48" s="112"/>
      <c r="N48" s="112"/>
      <c r="O48" s="112"/>
    </row>
    <row r="49" spans="1:15" ht="15" customHeight="1" x14ac:dyDescent="0.25">
      <c r="A49" s="161" t="s">
        <v>5</v>
      </c>
      <c r="B49" s="142" t="s">
        <v>107</v>
      </c>
      <c r="C49" s="94"/>
      <c r="D49" s="143"/>
      <c r="E49" s="143">
        <v>0</v>
      </c>
      <c r="F49" s="143"/>
      <c r="G49" s="71">
        <f t="shared" si="0"/>
        <v>0</v>
      </c>
      <c r="H49" s="67" t="str">
        <f t="shared" si="1"/>
        <v/>
      </c>
      <c r="I49" s="66"/>
      <c r="J49" s="112"/>
      <c r="K49" s="112"/>
      <c r="L49" s="112"/>
      <c r="M49" s="112"/>
      <c r="N49" s="112"/>
      <c r="O49" s="112"/>
    </row>
    <row r="50" spans="1:15" ht="15" customHeight="1" x14ac:dyDescent="0.25">
      <c r="A50" s="161" t="s">
        <v>5</v>
      </c>
      <c r="B50" s="112" t="s">
        <v>108</v>
      </c>
      <c r="C50" s="78"/>
      <c r="D50" s="146"/>
      <c r="E50" s="146">
        <v>0</v>
      </c>
      <c r="F50" s="146"/>
      <c r="G50" s="40">
        <f t="shared" si="0"/>
        <v>0</v>
      </c>
      <c r="H50" s="38" t="str">
        <f t="shared" si="1"/>
        <v/>
      </c>
      <c r="I50" s="44"/>
      <c r="J50" s="112"/>
      <c r="K50" s="112"/>
      <c r="L50" s="112"/>
      <c r="M50" s="112"/>
      <c r="N50" s="112"/>
      <c r="O50" s="112"/>
    </row>
    <row r="51" spans="1:15" ht="15" customHeight="1" x14ac:dyDescent="0.25">
      <c r="A51" s="161" t="s">
        <v>5</v>
      </c>
      <c r="B51" s="142" t="s">
        <v>109</v>
      </c>
      <c r="C51" s="94"/>
      <c r="D51" s="143"/>
      <c r="E51" s="143"/>
      <c r="F51" s="143"/>
      <c r="G51" s="71">
        <f t="shared" si="0"/>
        <v>0</v>
      </c>
      <c r="H51" s="67" t="str">
        <f t="shared" si="1"/>
        <v/>
      </c>
      <c r="I51" s="66"/>
      <c r="J51" s="112"/>
      <c r="K51" s="112"/>
      <c r="L51" s="112"/>
      <c r="M51" s="112"/>
      <c r="N51" s="112"/>
      <c r="O51" s="112"/>
    </row>
    <row r="52" spans="1:15" ht="15" customHeight="1" x14ac:dyDescent="0.25">
      <c r="A52" s="161" t="s">
        <v>5</v>
      </c>
      <c r="B52" s="112" t="s">
        <v>110</v>
      </c>
      <c r="C52" s="78"/>
      <c r="D52" s="146"/>
      <c r="E52" s="146"/>
      <c r="F52" s="146"/>
      <c r="G52" s="40">
        <f t="shared" si="0"/>
        <v>0</v>
      </c>
      <c r="H52" s="38" t="str">
        <f t="shared" si="1"/>
        <v/>
      </c>
      <c r="I52" s="44"/>
      <c r="J52" s="112"/>
      <c r="K52" s="112"/>
      <c r="L52" s="112"/>
      <c r="M52" s="112"/>
      <c r="N52" s="112"/>
      <c r="O52" s="112"/>
    </row>
    <row r="53" spans="1:15" ht="15" customHeight="1" x14ac:dyDescent="0.25">
      <c r="A53" s="161" t="s">
        <v>5</v>
      </c>
      <c r="B53" s="142" t="s">
        <v>111</v>
      </c>
      <c r="C53" s="94"/>
      <c r="D53" s="143"/>
      <c r="E53" s="143">
        <v>0</v>
      </c>
      <c r="F53" s="143">
        <v>0</v>
      </c>
      <c r="G53" s="71">
        <f t="shared" si="0"/>
        <v>0</v>
      </c>
      <c r="H53" s="67" t="str">
        <f t="shared" si="1"/>
        <v/>
      </c>
      <c r="I53" s="66"/>
      <c r="J53" s="112"/>
      <c r="K53" s="112"/>
      <c r="L53" s="112"/>
      <c r="M53" s="112"/>
      <c r="N53" s="112"/>
      <c r="O53" s="112"/>
    </row>
    <row r="54" spans="1:15" ht="15" customHeight="1" x14ac:dyDescent="0.25">
      <c r="A54" s="161" t="s">
        <v>5</v>
      </c>
      <c r="B54" s="112" t="s">
        <v>78</v>
      </c>
      <c r="C54" s="78"/>
      <c r="D54" s="146"/>
      <c r="E54" s="146"/>
      <c r="F54" s="146"/>
      <c r="G54" s="40">
        <f t="shared" si="0"/>
        <v>0</v>
      </c>
      <c r="H54" s="38" t="str">
        <f t="shared" si="1"/>
        <v/>
      </c>
      <c r="I54" s="33"/>
      <c r="J54" s="112"/>
      <c r="K54" s="112"/>
      <c r="L54" s="112"/>
      <c r="M54" s="112"/>
      <c r="N54" s="112"/>
      <c r="O54" s="112"/>
    </row>
    <row r="55" spans="1:15" ht="15" customHeight="1" x14ac:dyDescent="0.25">
      <c r="A55" s="161" t="s">
        <v>5</v>
      </c>
      <c r="B55" s="162" t="s">
        <v>14</v>
      </c>
      <c r="C55" s="163">
        <f>SUMIFS((C7:C54),(A7:A54),A55)</f>
        <v>405275.67780424701</v>
      </c>
      <c r="D55" s="163">
        <f>SUMIFS((D7:D54),(A7:A54),A55)</f>
        <v>341302.39046343678</v>
      </c>
      <c r="E55" s="163">
        <f>SUMIFS((E7:E54),(A7:A54),A55)</f>
        <v>528072.82477738964</v>
      </c>
      <c r="F55" s="163">
        <f>SUMIFS((F7:F54),(A7:A54),A55)</f>
        <v>520255.50297972217</v>
      </c>
      <c r="G55" s="74">
        <f t="shared" si="0"/>
        <v>63973.287340810231</v>
      </c>
      <c r="H55" s="75" t="str">
        <f t="shared" si="1"/>
        <v>18,7%▲</v>
      </c>
      <c r="I55" s="79"/>
      <c r="J55" s="112"/>
      <c r="K55" s="112"/>
      <c r="L55" s="112"/>
      <c r="M55" s="112"/>
      <c r="N55" s="112"/>
      <c r="O55" s="112"/>
    </row>
    <row r="56" spans="1:15" ht="15" customHeight="1" x14ac:dyDescent="0.25">
      <c r="A56" s="43" t="s">
        <v>15</v>
      </c>
      <c r="C56" s="146"/>
      <c r="D56" s="42"/>
      <c r="E56" s="42"/>
      <c r="F56" s="42"/>
      <c r="G56" s="40">
        <f t="shared" si="0"/>
        <v>0</v>
      </c>
      <c r="H56" s="38" t="str">
        <f t="shared" si="1"/>
        <v/>
      </c>
      <c r="I56" s="33"/>
    </row>
    <row r="57" spans="1:15" ht="15" customHeight="1" x14ac:dyDescent="0.25">
      <c r="A57" s="161" t="s">
        <v>15</v>
      </c>
      <c r="B57" s="142" t="s">
        <v>39</v>
      </c>
      <c r="C57" s="94">
        <v>0</v>
      </c>
      <c r="D57" s="143"/>
      <c r="E57" s="143">
        <v>0</v>
      </c>
      <c r="F57" s="143">
        <v>0</v>
      </c>
      <c r="G57" s="71">
        <f t="shared" si="0"/>
        <v>0</v>
      </c>
      <c r="H57" s="67" t="str">
        <f t="shared" si="1"/>
        <v/>
      </c>
      <c r="I57" s="66"/>
      <c r="J57" s="112"/>
      <c r="K57" s="112"/>
      <c r="L57" s="112"/>
      <c r="M57" s="112"/>
      <c r="N57" s="112"/>
      <c r="O57" s="112"/>
    </row>
    <row r="58" spans="1:15" ht="15" customHeight="1" x14ac:dyDescent="0.25">
      <c r="A58" s="161" t="s">
        <v>15</v>
      </c>
      <c r="B58" s="112" t="s">
        <v>40</v>
      </c>
      <c r="C58" s="78">
        <v>0</v>
      </c>
      <c r="D58" s="146"/>
      <c r="E58" s="146">
        <v>0</v>
      </c>
      <c r="F58" s="146">
        <v>0</v>
      </c>
      <c r="G58" s="40">
        <f t="shared" si="0"/>
        <v>0</v>
      </c>
      <c r="H58" s="38" t="str">
        <f t="shared" si="1"/>
        <v/>
      </c>
      <c r="I58" s="44"/>
      <c r="J58" s="112"/>
      <c r="K58" s="112"/>
      <c r="L58" s="112"/>
      <c r="M58" s="112"/>
      <c r="N58" s="112"/>
      <c r="O58" s="112"/>
    </row>
    <row r="59" spans="1:15" ht="15" customHeight="1" x14ac:dyDescent="0.25">
      <c r="A59" s="161" t="s">
        <v>15</v>
      </c>
      <c r="B59" s="142" t="s">
        <v>41</v>
      </c>
      <c r="C59" s="94">
        <v>1065.903</v>
      </c>
      <c r="D59" s="143">
        <v>1122.70115990932</v>
      </c>
      <c r="E59" s="143">
        <f>1147282.81640894/1000</f>
        <v>1147.2828164089399</v>
      </c>
      <c r="F59" s="143">
        <v>1065.5000077649167</v>
      </c>
      <c r="G59" s="71">
        <f t="shared" si="0"/>
        <v>-56.79815990932002</v>
      </c>
      <c r="H59" s="67" t="str">
        <f t="shared" si="1"/>
        <v>-5,1%</v>
      </c>
      <c r="I59" s="88"/>
      <c r="J59" s="112"/>
      <c r="K59" s="112"/>
      <c r="L59" s="112"/>
      <c r="M59" s="112"/>
      <c r="N59" s="112"/>
      <c r="O59" s="112"/>
    </row>
    <row r="60" spans="1:15" ht="15" customHeight="1" x14ac:dyDescent="0.25">
      <c r="A60" s="161" t="s">
        <v>15</v>
      </c>
      <c r="B60" s="112" t="s">
        <v>42</v>
      </c>
      <c r="C60" s="78">
        <v>0</v>
      </c>
      <c r="D60" s="146"/>
      <c r="E60" s="146">
        <v>0</v>
      </c>
      <c r="F60" s="146">
        <v>0</v>
      </c>
      <c r="G60" s="40">
        <f t="shared" si="0"/>
        <v>0</v>
      </c>
      <c r="H60" s="38" t="str">
        <f t="shared" si="1"/>
        <v/>
      </c>
      <c r="I60" s="44"/>
      <c r="J60" s="112"/>
      <c r="K60" s="112"/>
      <c r="L60" s="112"/>
      <c r="M60" s="112"/>
      <c r="N60" s="112"/>
      <c r="O60" s="112"/>
    </row>
    <row r="61" spans="1:15" ht="15" customHeight="1" x14ac:dyDescent="0.25">
      <c r="A61" s="161" t="s">
        <v>15</v>
      </c>
      <c r="B61" s="142" t="s">
        <v>43</v>
      </c>
      <c r="C61" s="94">
        <v>1163.7429999999999</v>
      </c>
      <c r="D61" s="143">
        <v>1454.77224209</v>
      </c>
      <c r="E61" s="143">
        <f>1239548.3823/1000</f>
        <v>1239.5483823</v>
      </c>
      <c r="F61" s="143">
        <v>1037.0670068700001</v>
      </c>
      <c r="G61" s="71">
        <f t="shared" si="0"/>
        <v>-291.02924209000003</v>
      </c>
      <c r="H61" s="67" t="str">
        <f t="shared" si="1"/>
        <v>-20,0%▼</v>
      </c>
      <c r="I61" s="88" t="s">
        <v>122</v>
      </c>
      <c r="J61" s="112"/>
      <c r="K61" s="112"/>
      <c r="L61" s="112"/>
      <c r="M61" s="112"/>
      <c r="N61" s="112"/>
      <c r="O61" s="112"/>
    </row>
    <row r="62" spans="1:15" ht="15" customHeight="1" x14ac:dyDescent="0.25">
      <c r="A62" s="161" t="s">
        <v>15</v>
      </c>
      <c r="B62" s="112" t="s">
        <v>44</v>
      </c>
      <c r="C62" s="78">
        <v>0</v>
      </c>
      <c r="D62" s="146"/>
      <c r="E62" s="146">
        <v>0</v>
      </c>
      <c r="F62" s="146">
        <v>0</v>
      </c>
      <c r="G62" s="40">
        <f t="shared" si="0"/>
        <v>0</v>
      </c>
      <c r="H62" s="38" t="str">
        <f t="shared" si="1"/>
        <v/>
      </c>
      <c r="I62" s="33"/>
      <c r="J62" s="112"/>
      <c r="K62" s="112"/>
      <c r="L62" s="112"/>
      <c r="M62" s="112"/>
      <c r="N62" s="112"/>
      <c r="O62" s="112"/>
    </row>
    <row r="63" spans="1:15" ht="15" customHeight="1" x14ac:dyDescent="0.25">
      <c r="A63" s="161" t="s">
        <v>15</v>
      </c>
      <c r="B63" s="142" t="s">
        <v>45</v>
      </c>
      <c r="C63" s="94">
        <v>0</v>
      </c>
      <c r="D63" s="143"/>
      <c r="E63" s="143">
        <v>0</v>
      </c>
      <c r="F63" s="143">
        <v>0</v>
      </c>
      <c r="G63" s="71">
        <f t="shared" si="0"/>
        <v>0</v>
      </c>
      <c r="H63" s="67" t="str">
        <f t="shared" si="1"/>
        <v/>
      </c>
      <c r="I63" s="66"/>
      <c r="J63" s="112"/>
      <c r="K63" s="112"/>
      <c r="L63" s="112"/>
      <c r="M63" s="112"/>
      <c r="N63" s="112"/>
      <c r="O63" s="112"/>
    </row>
    <row r="64" spans="1:15" ht="15" customHeight="1" x14ac:dyDescent="0.25">
      <c r="A64" s="161" t="s">
        <v>15</v>
      </c>
      <c r="B64" s="112" t="s">
        <v>46</v>
      </c>
      <c r="C64" s="78">
        <v>0</v>
      </c>
      <c r="D64" s="146"/>
      <c r="E64" s="146">
        <v>0</v>
      </c>
      <c r="F64" s="146">
        <v>0</v>
      </c>
      <c r="G64" s="40">
        <f t="shared" si="0"/>
        <v>0</v>
      </c>
      <c r="H64" s="38" t="str">
        <f t="shared" si="1"/>
        <v/>
      </c>
      <c r="I64" s="44"/>
      <c r="J64" s="112"/>
      <c r="K64" s="112"/>
      <c r="L64" s="112"/>
      <c r="M64" s="112"/>
      <c r="N64" s="112"/>
      <c r="O64" s="112"/>
    </row>
    <row r="65" spans="1:15" ht="15" customHeight="1" x14ac:dyDescent="0.25">
      <c r="A65" s="161" t="s">
        <v>15</v>
      </c>
      <c r="B65" s="142" t="s">
        <v>47</v>
      </c>
      <c r="C65" s="94">
        <v>0</v>
      </c>
      <c r="D65" s="143"/>
      <c r="E65" s="143">
        <v>0</v>
      </c>
      <c r="F65" s="143">
        <v>0</v>
      </c>
      <c r="G65" s="71">
        <f t="shared" si="0"/>
        <v>0</v>
      </c>
      <c r="H65" s="67" t="str">
        <f t="shared" si="1"/>
        <v/>
      </c>
      <c r="I65" s="88"/>
      <c r="J65" s="112"/>
      <c r="K65" s="112"/>
      <c r="L65" s="112"/>
      <c r="M65" s="112"/>
      <c r="N65" s="112"/>
      <c r="O65" s="112"/>
    </row>
    <row r="66" spans="1:15" ht="15" customHeight="1" x14ac:dyDescent="0.25">
      <c r="A66" s="161" t="s">
        <v>15</v>
      </c>
      <c r="B66" s="112" t="s">
        <v>48</v>
      </c>
      <c r="C66" s="78">
        <v>0</v>
      </c>
      <c r="D66" s="146"/>
      <c r="E66" s="146">
        <v>0</v>
      </c>
      <c r="F66" s="146">
        <v>0</v>
      </c>
      <c r="G66" s="40">
        <f t="shared" si="0"/>
        <v>0</v>
      </c>
      <c r="H66" s="38" t="str">
        <f t="shared" si="1"/>
        <v/>
      </c>
      <c r="I66" s="44"/>
      <c r="J66" s="112"/>
      <c r="K66" s="112"/>
      <c r="L66" s="112"/>
      <c r="M66" s="112"/>
      <c r="N66" s="112"/>
      <c r="O66" s="112"/>
    </row>
    <row r="67" spans="1:15" ht="15" customHeight="1" x14ac:dyDescent="0.25">
      <c r="A67" s="161" t="s">
        <v>15</v>
      </c>
      <c r="B67" s="142" t="s">
        <v>49</v>
      </c>
      <c r="C67" s="94">
        <v>0</v>
      </c>
      <c r="D67" s="143"/>
      <c r="E67" s="143">
        <v>0</v>
      </c>
      <c r="F67" s="143">
        <v>0</v>
      </c>
      <c r="G67" s="71">
        <f t="shared" si="0"/>
        <v>0</v>
      </c>
      <c r="H67" s="67" t="str">
        <f t="shared" si="1"/>
        <v/>
      </c>
      <c r="I67" s="88"/>
      <c r="J67" s="112"/>
      <c r="K67" s="112"/>
      <c r="L67" s="112"/>
      <c r="M67" s="112"/>
      <c r="N67" s="112"/>
      <c r="O67" s="112"/>
    </row>
    <row r="68" spans="1:15" ht="15" customHeight="1" x14ac:dyDescent="0.25">
      <c r="A68" s="161" t="s">
        <v>15</v>
      </c>
      <c r="B68" s="112" t="s">
        <v>50</v>
      </c>
      <c r="C68" s="78">
        <v>0</v>
      </c>
      <c r="D68" s="146"/>
      <c r="E68" s="146">
        <v>0</v>
      </c>
      <c r="F68" s="146">
        <v>0</v>
      </c>
      <c r="G68" s="40">
        <f t="shared" si="0"/>
        <v>0</v>
      </c>
      <c r="H68" s="38" t="str">
        <f t="shared" si="1"/>
        <v/>
      </c>
      <c r="I68" s="44"/>
      <c r="J68" s="112"/>
      <c r="K68" s="112"/>
      <c r="L68" s="112"/>
      <c r="M68" s="112"/>
      <c r="N68" s="112"/>
      <c r="O68" s="112"/>
    </row>
    <row r="69" spans="1:15" ht="15" customHeight="1" x14ac:dyDescent="0.25">
      <c r="A69" s="161" t="s">
        <v>15</v>
      </c>
      <c r="B69" s="142" t="s">
        <v>51</v>
      </c>
      <c r="C69" s="94">
        <v>0</v>
      </c>
      <c r="D69" s="143"/>
      <c r="E69" s="143">
        <v>0</v>
      </c>
      <c r="F69" s="143">
        <v>0</v>
      </c>
      <c r="G69" s="71">
        <f t="shared" si="0"/>
        <v>0</v>
      </c>
      <c r="H69" s="67" t="str">
        <f t="shared" si="1"/>
        <v/>
      </c>
      <c r="I69" s="66"/>
      <c r="J69" s="112"/>
      <c r="K69" s="112"/>
      <c r="L69" s="112"/>
      <c r="M69" s="112"/>
      <c r="N69" s="112"/>
      <c r="O69" s="112"/>
    </row>
    <row r="70" spans="1:15" ht="15" customHeight="1" x14ac:dyDescent="0.25">
      <c r="A70" s="161" t="s">
        <v>15</v>
      </c>
      <c r="B70" s="112" t="s">
        <v>52</v>
      </c>
      <c r="C70" s="78">
        <v>0</v>
      </c>
      <c r="D70" s="146"/>
      <c r="E70" s="146">
        <v>0</v>
      </c>
      <c r="F70" s="146">
        <v>0</v>
      </c>
      <c r="G70" s="40">
        <f t="shared" si="0"/>
        <v>0</v>
      </c>
      <c r="H70" s="38" t="str">
        <f t="shared" si="1"/>
        <v/>
      </c>
      <c r="I70" s="33"/>
      <c r="J70" s="112"/>
      <c r="K70" s="112"/>
      <c r="L70" s="112"/>
      <c r="M70" s="112"/>
      <c r="N70" s="112"/>
      <c r="O70" s="112"/>
    </row>
    <row r="71" spans="1:15" ht="15" customHeight="1" x14ac:dyDescent="0.25">
      <c r="A71" s="161" t="s">
        <v>15</v>
      </c>
      <c r="B71" s="142" t="s">
        <v>53</v>
      </c>
      <c r="C71" s="94">
        <v>0</v>
      </c>
      <c r="D71" s="143"/>
      <c r="E71" s="143">
        <v>0</v>
      </c>
      <c r="F71" s="143">
        <v>0</v>
      </c>
      <c r="G71" s="71">
        <f t="shared" ref="G71:G134" si="2">IF(ISERROR(C71- D71)=TRUE,"",C71 - D71)</f>
        <v>0</v>
      </c>
      <c r="H71" s="67" t="str">
        <f t="shared" ref="H71:H134" si="3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66"/>
      <c r="J71" s="112"/>
      <c r="K71" s="112"/>
      <c r="L71" s="112"/>
      <c r="M71" s="112"/>
      <c r="N71" s="112"/>
      <c r="O71" s="112"/>
    </row>
    <row r="72" spans="1:15" ht="15" customHeight="1" x14ac:dyDescent="0.25">
      <c r="A72" s="161" t="s">
        <v>15</v>
      </c>
      <c r="B72" s="112" t="s">
        <v>54</v>
      </c>
      <c r="C72" s="78">
        <v>0</v>
      </c>
      <c r="D72" s="146"/>
      <c r="E72" s="146">
        <v>0</v>
      </c>
      <c r="F72" s="146">
        <v>0</v>
      </c>
      <c r="G72" s="40">
        <f t="shared" si="2"/>
        <v>0</v>
      </c>
      <c r="H72" s="38" t="str">
        <f t="shared" si="3"/>
        <v/>
      </c>
      <c r="I72" s="33"/>
      <c r="J72" s="112"/>
      <c r="K72" s="112"/>
      <c r="L72" s="112"/>
      <c r="M72" s="112"/>
      <c r="N72" s="112"/>
      <c r="O72" s="112"/>
    </row>
    <row r="73" spans="1:15" ht="15" customHeight="1" x14ac:dyDescent="0.25">
      <c r="A73" s="161" t="s">
        <v>15</v>
      </c>
      <c r="B73" s="142" t="s">
        <v>55</v>
      </c>
      <c r="C73" s="94">
        <v>0</v>
      </c>
      <c r="D73" s="143"/>
      <c r="E73" s="143">
        <v>0</v>
      </c>
      <c r="F73" s="143">
        <v>0</v>
      </c>
      <c r="G73" s="71">
        <f t="shared" si="2"/>
        <v>0</v>
      </c>
      <c r="H73" s="67" t="str">
        <f t="shared" si="3"/>
        <v/>
      </c>
      <c r="I73" s="66"/>
      <c r="J73" s="112"/>
      <c r="K73" s="112"/>
      <c r="L73" s="112"/>
      <c r="M73" s="112"/>
      <c r="N73" s="112"/>
      <c r="O73" s="112"/>
    </row>
    <row r="74" spans="1:15" ht="15" customHeight="1" x14ac:dyDescent="0.25">
      <c r="A74" s="161" t="s">
        <v>15</v>
      </c>
      <c r="B74" s="112" t="s">
        <v>56</v>
      </c>
      <c r="C74" s="78">
        <v>0</v>
      </c>
      <c r="D74" s="146"/>
      <c r="E74" s="146">
        <v>0</v>
      </c>
      <c r="F74" s="146">
        <v>0</v>
      </c>
      <c r="G74" s="40">
        <f t="shared" si="2"/>
        <v>0</v>
      </c>
      <c r="H74" s="38" t="str">
        <f t="shared" si="3"/>
        <v/>
      </c>
      <c r="I74" s="33"/>
      <c r="J74" s="112"/>
      <c r="K74" s="112"/>
      <c r="L74" s="112"/>
      <c r="M74" s="112"/>
      <c r="N74" s="112"/>
      <c r="O74" s="112"/>
    </row>
    <row r="75" spans="1:15" ht="15" customHeight="1" x14ac:dyDescent="0.25">
      <c r="A75" s="161" t="s">
        <v>15</v>
      </c>
      <c r="B75" s="142" t="s">
        <v>57</v>
      </c>
      <c r="C75" s="94">
        <v>168.43799999999999</v>
      </c>
      <c r="D75" s="143">
        <v>178.421939435371</v>
      </c>
      <c r="E75" s="143">
        <f>179831.944252473/1000</f>
        <v>179.83194425247302</v>
      </c>
      <c r="F75" s="143">
        <v>164.04512910216957</v>
      </c>
      <c r="G75" s="71">
        <f t="shared" si="2"/>
        <v>-9.9839394353710134</v>
      </c>
      <c r="H75" s="67" t="str">
        <f t="shared" si="3"/>
        <v>-5,6%</v>
      </c>
      <c r="I75" s="66"/>
      <c r="J75" s="112"/>
      <c r="K75" s="112"/>
      <c r="L75" s="112"/>
      <c r="M75" s="112"/>
      <c r="N75" s="112"/>
      <c r="O75" s="112"/>
    </row>
    <row r="76" spans="1:15" ht="15" customHeight="1" x14ac:dyDescent="0.25">
      <c r="A76" s="161" t="s">
        <v>15</v>
      </c>
      <c r="B76" s="112" t="s">
        <v>58</v>
      </c>
      <c r="C76" s="78">
        <v>9652.4590000000007</v>
      </c>
      <c r="D76" s="146">
        <v>9338.2945311819203</v>
      </c>
      <c r="E76" s="146">
        <f>6366132.5611464/1000</f>
        <v>6366.1325611463999</v>
      </c>
      <c r="F76" s="146">
        <v>6279.9073500138302</v>
      </c>
      <c r="G76" s="40">
        <f t="shared" si="2"/>
        <v>314.16446881808042</v>
      </c>
      <c r="H76" s="38" t="str">
        <f t="shared" si="3"/>
        <v>3,4%</v>
      </c>
      <c r="I76" s="33"/>
      <c r="J76" s="112"/>
      <c r="K76" s="112"/>
      <c r="L76" s="112"/>
      <c r="M76" s="112"/>
      <c r="N76" s="112"/>
      <c r="O76" s="112"/>
    </row>
    <row r="77" spans="1:15" ht="15" customHeight="1" x14ac:dyDescent="0.25">
      <c r="A77" s="161" t="s">
        <v>15</v>
      </c>
      <c r="B77" s="142" t="s">
        <v>59</v>
      </c>
      <c r="C77" s="94">
        <v>12963.853999999999</v>
      </c>
      <c r="D77" s="143">
        <v>13668.569165472099</v>
      </c>
      <c r="E77" s="143">
        <f>14537564.8543094/1000</f>
        <v>14537.564854309401</v>
      </c>
      <c r="F77" s="143">
        <v>13251.750496678884</v>
      </c>
      <c r="G77" s="71">
        <f t="shared" si="2"/>
        <v>-704.71516547210013</v>
      </c>
      <c r="H77" s="67" t="str">
        <f t="shared" si="3"/>
        <v>-5,2%</v>
      </c>
      <c r="I77" s="66"/>
      <c r="J77" s="112"/>
      <c r="K77" s="112"/>
      <c r="L77" s="112"/>
      <c r="M77" s="112"/>
      <c r="N77" s="112"/>
      <c r="O77" s="112"/>
    </row>
    <row r="78" spans="1:15" ht="15" customHeight="1" x14ac:dyDescent="0.25">
      <c r="A78" s="161" t="s">
        <v>15</v>
      </c>
      <c r="B78" s="112" t="s">
        <v>60</v>
      </c>
      <c r="C78" s="78">
        <v>0</v>
      </c>
      <c r="D78" s="146"/>
      <c r="E78" s="146">
        <v>0</v>
      </c>
      <c r="F78" s="146">
        <v>0</v>
      </c>
      <c r="G78" s="40">
        <f t="shared" si="2"/>
        <v>0</v>
      </c>
      <c r="H78" s="38" t="str">
        <f t="shared" si="3"/>
        <v/>
      </c>
      <c r="I78" s="33"/>
      <c r="J78" s="112"/>
      <c r="K78" s="112"/>
      <c r="L78" s="112"/>
      <c r="M78" s="112"/>
      <c r="N78" s="112"/>
      <c r="O78" s="112"/>
    </row>
    <row r="79" spans="1:15" ht="15" customHeight="1" x14ac:dyDescent="0.25">
      <c r="A79" s="161" t="s">
        <v>15</v>
      </c>
      <c r="B79" s="142" t="s">
        <v>61</v>
      </c>
      <c r="C79" s="94">
        <v>0</v>
      </c>
      <c r="D79" s="143"/>
      <c r="E79" s="143">
        <v>0</v>
      </c>
      <c r="F79" s="143">
        <v>0</v>
      </c>
      <c r="G79" s="71">
        <f t="shared" si="2"/>
        <v>0</v>
      </c>
      <c r="H79" s="67" t="str">
        <f t="shared" si="3"/>
        <v/>
      </c>
      <c r="I79" s="66"/>
      <c r="J79" s="112"/>
      <c r="K79" s="112"/>
      <c r="L79" s="112"/>
      <c r="M79" s="112"/>
      <c r="N79" s="112"/>
      <c r="O79" s="112"/>
    </row>
    <row r="80" spans="1:15" ht="15" customHeight="1" x14ac:dyDescent="0.25">
      <c r="A80" s="161" t="s">
        <v>15</v>
      </c>
      <c r="B80" s="112" t="s">
        <v>62</v>
      </c>
      <c r="C80" s="78">
        <v>44.872999999999998</v>
      </c>
      <c r="D80" s="146">
        <v>-3.5805899999999999</v>
      </c>
      <c r="E80" s="146">
        <f>-1619.59/1000</f>
        <v>-1.6195899999999999</v>
      </c>
      <c r="F80" s="146">
        <v>0.42654999999999998</v>
      </c>
      <c r="G80" s="40">
        <f t="shared" si="2"/>
        <v>48.453589999999998</v>
      </c>
      <c r="H80" s="38" t="str">
        <f t="shared" si="3"/>
        <v>-1353,2%▼</v>
      </c>
      <c r="I80" s="33" t="s">
        <v>123</v>
      </c>
      <c r="J80" s="112"/>
      <c r="K80" s="112"/>
      <c r="L80" s="112"/>
      <c r="M80" s="112"/>
      <c r="N80" s="112"/>
      <c r="O80" s="112"/>
    </row>
    <row r="81" spans="1:15" ht="15" customHeight="1" x14ac:dyDescent="0.25">
      <c r="A81" s="161" t="s">
        <v>15</v>
      </c>
      <c r="B81" s="142" t="s">
        <v>63</v>
      </c>
      <c r="C81" s="94">
        <v>0</v>
      </c>
      <c r="D81" s="143"/>
      <c r="E81" s="143">
        <v>0</v>
      </c>
      <c r="F81" s="143">
        <v>0</v>
      </c>
      <c r="G81" s="71">
        <f t="shared" si="2"/>
        <v>0</v>
      </c>
      <c r="H81" s="67" t="str">
        <f t="shared" si="3"/>
        <v/>
      </c>
      <c r="I81" s="66"/>
      <c r="J81" s="112"/>
      <c r="K81" s="112"/>
      <c r="L81" s="112"/>
      <c r="M81" s="112"/>
      <c r="N81" s="112"/>
      <c r="O81" s="112"/>
    </row>
    <row r="82" spans="1:15" s="3" customFormat="1" ht="15" customHeight="1" x14ac:dyDescent="0.25">
      <c r="A82" s="161" t="s">
        <v>15</v>
      </c>
      <c r="B82" s="112" t="s">
        <v>64</v>
      </c>
      <c r="C82" s="78">
        <v>0</v>
      </c>
      <c r="D82" s="146"/>
      <c r="E82" s="146">
        <v>0</v>
      </c>
      <c r="F82" s="146">
        <v>0</v>
      </c>
      <c r="G82" s="40">
        <f t="shared" si="2"/>
        <v>0</v>
      </c>
      <c r="H82" s="38" t="str">
        <f t="shared" si="3"/>
        <v/>
      </c>
      <c r="I82" s="33"/>
      <c r="J82" s="114"/>
      <c r="K82" s="114"/>
      <c r="L82" s="114"/>
      <c r="M82" s="114"/>
      <c r="N82" s="114"/>
      <c r="O82" s="114"/>
    </row>
    <row r="83" spans="1:15" ht="15" customHeight="1" x14ac:dyDescent="0.25">
      <c r="A83" s="161" t="s">
        <v>15</v>
      </c>
      <c r="B83" s="142" t="s">
        <v>65</v>
      </c>
      <c r="C83" s="94">
        <v>381.84</v>
      </c>
      <c r="D83" s="143">
        <v>381.84</v>
      </c>
      <c r="E83" s="143">
        <f>381840/1000</f>
        <v>381.84</v>
      </c>
      <c r="F83" s="143">
        <v>398.47245000000004</v>
      </c>
      <c r="G83" s="71">
        <f t="shared" si="2"/>
        <v>0</v>
      </c>
      <c r="H83" s="67" t="str">
        <f t="shared" si="3"/>
        <v>0,0%</v>
      </c>
      <c r="I83" s="66"/>
      <c r="J83" s="112"/>
      <c r="K83" s="112"/>
      <c r="L83" s="112"/>
      <c r="M83" s="112"/>
      <c r="N83" s="112"/>
      <c r="O83" s="112"/>
    </row>
    <row r="84" spans="1:15" ht="15" customHeight="1" x14ac:dyDescent="0.25">
      <c r="A84" s="161" t="s">
        <v>15</v>
      </c>
      <c r="B84" s="112" t="s">
        <v>66</v>
      </c>
      <c r="C84" s="78">
        <v>0</v>
      </c>
      <c r="D84" s="146"/>
      <c r="E84" s="146">
        <v>0</v>
      </c>
      <c r="F84" s="146">
        <v>0</v>
      </c>
      <c r="G84" s="40">
        <f t="shared" si="2"/>
        <v>0</v>
      </c>
      <c r="H84" s="38" t="str">
        <f t="shared" si="3"/>
        <v/>
      </c>
      <c r="I84" s="44"/>
      <c r="J84" s="112"/>
      <c r="K84" s="112"/>
      <c r="L84" s="112"/>
      <c r="M84" s="112"/>
      <c r="N84" s="112"/>
      <c r="O84" s="112"/>
    </row>
    <row r="85" spans="1:15" ht="15" customHeight="1" x14ac:dyDescent="0.25">
      <c r="A85" s="161" t="s">
        <v>15</v>
      </c>
      <c r="B85" s="142" t="s">
        <v>67</v>
      </c>
      <c r="C85" s="94">
        <v>0</v>
      </c>
      <c r="D85" s="143"/>
      <c r="E85" s="143">
        <v>0</v>
      </c>
      <c r="F85" s="143">
        <v>0</v>
      </c>
      <c r="G85" s="71">
        <f t="shared" si="2"/>
        <v>0</v>
      </c>
      <c r="H85" s="67" t="str">
        <f t="shared" si="3"/>
        <v/>
      </c>
      <c r="I85" s="66"/>
      <c r="J85" s="112"/>
      <c r="K85" s="112"/>
      <c r="L85" s="112"/>
      <c r="M85" s="112"/>
      <c r="N85" s="112"/>
      <c r="O85" s="112"/>
    </row>
    <row r="86" spans="1:15" ht="15" customHeight="1" x14ac:dyDescent="0.25">
      <c r="A86" s="161" t="s">
        <v>15</v>
      </c>
      <c r="B86" s="112" t="s">
        <v>68</v>
      </c>
      <c r="C86" s="78">
        <v>709.08199999999999</v>
      </c>
      <c r="D86" s="146">
        <v>685.35356999999999</v>
      </c>
      <c r="E86" s="146">
        <f>578435.84/1000</f>
        <v>578.43583999999998</v>
      </c>
      <c r="F86" s="146">
        <v>355.64967999999999</v>
      </c>
      <c r="G86" s="40">
        <f t="shared" si="2"/>
        <v>23.728430000000003</v>
      </c>
      <c r="H86" s="38" t="str">
        <f t="shared" si="3"/>
        <v>3,5%</v>
      </c>
      <c r="I86" s="44"/>
      <c r="J86" s="112"/>
      <c r="K86" s="112"/>
      <c r="L86" s="112"/>
      <c r="M86" s="112"/>
      <c r="N86" s="112"/>
      <c r="O86" s="112"/>
    </row>
    <row r="87" spans="1:15" ht="15" customHeight="1" x14ac:dyDescent="0.25">
      <c r="A87" s="161" t="s">
        <v>15</v>
      </c>
      <c r="B87" s="142" t="s">
        <v>69</v>
      </c>
      <c r="C87" s="94">
        <v>0</v>
      </c>
      <c r="D87" s="143"/>
      <c r="E87" s="143">
        <v>0</v>
      </c>
      <c r="F87" s="143">
        <v>0</v>
      </c>
      <c r="G87" s="71">
        <f t="shared" si="2"/>
        <v>0</v>
      </c>
      <c r="H87" s="67" t="str">
        <f t="shared" si="3"/>
        <v/>
      </c>
      <c r="I87" s="88"/>
      <c r="J87" s="112"/>
      <c r="K87" s="112"/>
      <c r="L87" s="112"/>
      <c r="M87" s="112"/>
      <c r="N87" s="112"/>
      <c r="O87" s="112"/>
    </row>
    <row r="88" spans="1:15" ht="15" customHeight="1" x14ac:dyDescent="0.25">
      <c r="A88" s="161" t="s">
        <v>15</v>
      </c>
      <c r="B88" s="164" t="s">
        <v>70</v>
      </c>
      <c r="C88" s="107">
        <v>376.24700000000001</v>
      </c>
      <c r="D88" s="165">
        <v>361.70965000000001</v>
      </c>
      <c r="E88" s="165">
        <f>306146.8/1000</f>
        <v>306.14679999999998</v>
      </c>
      <c r="F88" s="165">
        <v>291.5745</v>
      </c>
      <c r="G88" s="40">
        <f t="shared" si="2"/>
        <v>14.537350000000004</v>
      </c>
      <c r="H88" s="38" t="str">
        <f t="shared" si="3"/>
        <v>4,0%</v>
      </c>
      <c r="I88" s="44"/>
      <c r="J88" s="112"/>
      <c r="K88" s="112"/>
      <c r="L88" s="112"/>
      <c r="M88" s="112"/>
      <c r="N88" s="112"/>
      <c r="O88" s="112"/>
    </row>
    <row r="89" spans="1:15" ht="15" customHeight="1" x14ac:dyDescent="0.25">
      <c r="A89" s="161" t="s">
        <v>15</v>
      </c>
      <c r="B89" s="142" t="s">
        <v>71</v>
      </c>
      <c r="C89" s="94">
        <v>0</v>
      </c>
      <c r="D89" s="143"/>
      <c r="E89" s="143">
        <v>0</v>
      </c>
      <c r="F89" s="143">
        <v>0</v>
      </c>
      <c r="G89" s="71">
        <f t="shared" si="2"/>
        <v>0</v>
      </c>
      <c r="H89" s="67" t="str">
        <f t="shared" si="3"/>
        <v/>
      </c>
      <c r="I89" s="87"/>
      <c r="J89" s="112"/>
      <c r="K89" s="112"/>
      <c r="L89" s="112"/>
      <c r="M89" s="112"/>
      <c r="N89" s="112"/>
      <c r="O89" s="112"/>
    </row>
    <row r="90" spans="1:15" ht="15" customHeight="1" x14ac:dyDescent="0.25">
      <c r="A90" s="161" t="s">
        <v>15</v>
      </c>
      <c r="B90" s="112" t="s">
        <v>72</v>
      </c>
      <c r="C90" s="78">
        <v>0</v>
      </c>
      <c r="D90" s="146"/>
      <c r="E90" s="146">
        <v>0</v>
      </c>
      <c r="F90" s="146">
        <v>0</v>
      </c>
      <c r="G90" s="40">
        <f t="shared" si="2"/>
        <v>0</v>
      </c>
      <c r="H90" s="38" t="str">
        <f t="shared" si="3"/>
        <v/>
      </c>
      <c r="I90" s="44"/>
      <c r="J90" s="112"/>
      <c r="K90" s="112"/>
      <c r="L90" s="112"/>
      <c r="M90" s="112"/>
      <c r="N90" s="112"/>
      <c r="O90" s="112"/>
    </row>
    <row r="91" spans="1:15" ht="15" customHeight="1" x14ac:dyDescent="0.25">
      <c r="A91" s="161" t="s">
        <v>15</v>
      </c>
      <c r="B91" s="142" t="s">
        <v>73</v>
      </c>
      <c r="C91" s="94">
        <v>0</v>
      </c>
      <c r="D91" s="143"/>
      <c r="E91" s="143">
        <v>0</v>
      </c>
      <c r="F91" s="143">
        <v>0</v>
      </c>
      <c r="G91" s="71">
        <f t="shared" si="2"/>
        <v>0</v>
      </c>
      <c r="H91" s="67" t="str">
        <f t="shared" si="3"/>
        <v/>
      </c>
      <c r="I91" s="66"/>
      <c r="J91" s="112"/>
      <c r="K91" s="112"/>
      <c r="L91" s="112"/>
      <c r="M91" s="112"/>
      <c r="N91" s="112"/>
      <c r="O91" s="112"/>
    </row>
    <row r="92" spans="1:15" ht="15" customHeight="1" x14ac:dyDescent="0.25">
      <c r="A92" s="161" t="s">
        <v>15</v>
      </c>
      <c r="B92" s="112" t="s">
        <v>74</v>
      </c>
      <c r="C92" s="78">
        <v>0</v>
      </c>
      <c r="D92" s="146"/>
      <c r="E92" s="146">
        <v>0</v>
      </c>
      <c r="F92" s="146">
        <v>0</v>
      </c>
      <c r="G92" s="40">
        <f t="shared" si="2"/>
        <v>0</v>
      </c>
      <c r="H92" s="38" t="str">
        <f t="shared" si="3"/>
        <v/>
      </c>
      <c r="I92" s="44"/>
      <c r="J92" s="112"/>
      <c r="K92" s="112"/>
      <c r="L92" s="112"/>
      <c r="M92" s="112"/>
      <c r="N92" s="112"/>
      <c r="O92" s="112"/>
    </row>
    <row r="93" spans="1:15" ht="15" customHeight="1" x14ac:dyDescent="0.25">
      <c r="A93" s="161" t="s">
        <v>15</v>
      </c>
      <c r="B93" s="142" t="s">
        <v>75</v>
      </c>
      <c r="C93" s="94">
        <v>0</v>
      </c>
      <c r="D93" s="143"/>
      <c r="E93" s="143">
        <v>0</v>
      </c>
      <c r="F93" s="143">
        <v>0</v>
      </c>
      <c r="G93" s="71">
        <f t="shared" si="2"/>
        <v>0</v>
      </c>
      <c r="H93" s="67" t="str">
        <f t="shared" si="3"/>
        <v/>
      </c>
      <c r="I93" s="66"/>
      <c r="J93" s="112"/>
      <c r="K93" s="112"/>
      <c r="L93" s="112"/>
      <c r="M93" s="112"/>
      <c r="N93" s="112"/>
      <c r="O93" s="112"/>
    </row>
    <row r="94" spans="1:15" ht="15" customHeight="1" x14ac:dyDescent="0.25">
      <c r="A94" s="161" t="s">
        <v>15</v>
      </c>
      <c r="B94" s="112" t="s">
        <v>76</v>
      </c>
      <c r="C94" s="78">
        <v>0</v>
      </c>
      <c r="D94" s="146"/>
      <c r="E94" s="146">
        <v>0</v>
      </c>
      <c r="F94" s="146">
        <v>0</v>
      </c>
      <c r="G94" s="40">
        <f t="shared" si="2"/>
        <v>0</v>
      </c>
      <c r="H94" s="38" t="str">
        <f t="shared" si="3"/>
        <v/>
      </c>
      <c r="I94" s="44"/>
      <c r="J94" s="112"/>
      <c r="K94" s="112"/>
      <c r="L94" s="112"/>
      <c r="M94" s="112"/>
      <c r="N94" s="112"/>
      <c r="O94" s="112"/>
    </row>
    <row r="95" spans="1:15" ht="15" customHeight="1" x14ac:dyDescent="0.25">
      <c r="A95" s="161" t="s">
        <v>15</v>
      </c>
      <c r="B95" s="142" t="s">
        <v>77</v>
      </c>
      <c r="C95" s="94">
        <v>0</v>
      </c>
      <c r="D95" s="143"/>
      <c r="E95" s="143">
        <f>70148363.14/1000</f>
        <v>70148.363140000001</v>
      </c>
      <c r="F95" s="143">
        <v>77892.607069999998</v>
      </c>
      <c r="G95" s="71">
        <f t="shared" si="2"/>
        <v>0</v>
      </c>
      <c r="H95" s="67" t="str">
        <f t="shared" si="3"/>
        <v/>
      </c>
      <c r="I95" s="66"/>
      <c r="J95" s="112"/>
      <c r="K95" s="112"/>
      <c r="L95" s="112"/>
      <c r="M95" s="112"/>
      <c r="N95" s="112"/>
      <c r="O95" s="112"/>
    </row>
    <row r="96" spans="1:15" ht="15" customHeight="1" x14ac:dyDescent="0.25">
      <c r="A96" s="161" t="s">
        <v>15</v>
      </c>
      <c r="B96" s="112" t="s">
        <v>104</v>
      </c>
      <c r="C96" s="78">
        <v>0</v>
      </c>
      <c r="D96" s="146"/>
      <c r="E96" s="146">
        <v>0</v>
      </c>
      <c r="F96" s="146">
        <v>0</v>
      </c>
      <c r="G96" s="40">
        <f t="shared" si="2"/>
        <v>0</v>
      </c>
      <c r="H96" s="38" t="str">
        <f t="shared" si="3"/>
        <v/>
      </c>
      <c r="I96" s="44"/>
      <c r="J96" s="112"/>
      <c r="K96" s="112"/>
      <c r="L96" s="112"/>
      <c r="M96" s="112"/>
      <c r="N96" s="112"/>
      <c r="O96" s="112"/>
    </row>
    <row r="97" spans="1:15" ht="15" customHeight="1" x14ac:dyDescent="0.25">
      <c r="A97" s="161" t="s">
        <v>15</v>
      </c>
      <c r="B97" s="142" t="s">
        <v>105</v>
      </c>
      <c r="C97" s="94">
        <v>0</v>
      </c>
      <c r="D97" s="143"/>
      <c r="E97" s="143">
        <v>0</v>
      </c>
      <c r="F97" s="143">
        <v>0</v>
      </c>
      <c r="G97" s="71">
        <f t="shared" si="2"/>
        <v>0</v>
      </c>
      <c r="H97" s="67" t="str">
        <f t="shared" si="3"/>
        <v/>
      </c>
      <c r="I97" s="66"/>
      <c r="J97" s="112"/>
      <c r="K97" s="112"/>
      <c r="L97" s="112"/>
      <c r="M97" s="112"/>
      <c r="N97" s="112"/>
      <c r="O97" s="112"/>
    </row>
    <row r="98" spans="1:15" ht="15" customHeight="1" x14ac:dyDescent="0.25">
      <c r="A98" s="161" t="s">
        <v>15</v>
      </c>
      <c r="B98" s="112" t="s">
        <v>106</v>
      </c>
      <c r="C98" s="78">
        <v>28139.155999999999</v>
      </c>
      <c r="D98" s="146">
        <v>24060.332249999999</v>
      </c>
      <c r="E98" s="146">
        <f>22955170.45/1000</f>
        <v>22955.170449999998</v>
      </c>
      <c r="F98" s="146">
        <v>17963.069498700002</v>
      </c>
      <c r="G98" s="40">
        <f t="shared" si="2"/>
        <v>4078.8237499999996</v>
      </c>
      <c r="H98" s="38" t="str">
        <f t="shared" si="3"/>
        <v>17,0%▲</v>
      </c>
      <c r="I98" s="44" t="s">
        <v>125</v>
      </c>
      <c r="J98" s="112"/>
      <c r="K98" s="112"/>
      <c r="L98" s="112"/>
      <c r="M98" s="112"/>
      <c r="N98" s="112"/>
      <c r="O98" s="112"/>
    </row>
    <row r="99" spans="1:15" ht="15" customHeight="1" x14ac:dyDescent="0.25">
      <c r="A99" s="161" t="s">
        <v>15</v>
      </c>
      <c r="B99" s="142" t="s">
        <v>107</v>
      </c>
      <c r="C99" s="94">
        <v>274</v>
      </c>
      <c r="D99" s="143">
        <v>503</v>
      </c>
      <c r="E99" s="143">
        <v>0</v>
      </c>
      <c r="F99" s="143"/>
      <c r="G99" s="71">
        <f t="shared" si="2"/>
        <v>-229</v>
      </c>
      <c r="H99" s="67" t="str">
        <f t="shared" si="3"/>
        <v>-45,5%▼</v>
      </c>
      <c r="I99" s="66" t="s">
        <v>124</v>
      </c>
      <c r="J99" s="112"/>
      <c r="K99" s="112"/>
      <c r="L99" s="112"/>
      <c r="M99" s="112"/>
      <c r="N99" s="112"/>
      <c r="O99" s="112"/>
    </row>
    <row r="100" spans="1:15" ht="15" customHeight="1" x14ac:dyDescent="0.25">
      <c r="A100" s="161" t="s">
        <v>15</v>
      </c>
      <c r="B100" s="112" t="s">
        <v>108</v>
      </c>
      <c r="C100" s="78">
        <v>0</v>
      </c>
      <c r="D100" s="146"/>
      <c r="E100" s="146">
        <v>0</v>
      </c>
      <c r="F100" s="146"/>
      <c r="G100" s="40">
        <f t="shared" si="2"/>
        <v>0</v>
      </c>
      <c r="H100" s="38" t="str">
        <f t="shared" si="3"/>
        <v/>
      </c>
      <c r="I100" s="44"/>
      <c r="J100" s="112"/>
      <c r="K100" s="112"/>
      <c r="L100" s="112"/>
      <c r="M100" s="112"/>
      <c r="N100" s="112"/>
      <c r="O100" s="112"/>
    </row>
    <row r="101" spans="1:15" ht="15" customHeight="1" x14ac:dyDescent="0.25">
      <c r="A101" s="161" t="s">
        <v>15</v>
      </c>
      <c r="B101" s="142" t="s">
        <v>109</v>
      </c>
      <c r="C101" s="94">
        <v>0</v>
      </c>
      <c r="D101" s="143"/>
      <c r="E101" s="143"/>
      <c r="F101" s="143"/>
      <c r="G101" s="71">
        <f t="shared" si="2"/>
        <v>0</v>
      </c>
      <c r="H101" s="67" t="str">
        <f t="shared" si="3"/>
        <v/>
      </c>
      <c r="I101" s="66"/>
      <c r="J101" s="112"/>
      <c r="K101" s="112"/>
      <c r="L101" s="112"/>
      <c r="M101" s="112"/>
      <c r="N101" s="112"/>
      <c r="O101" s="112"/>
    </row>
    <row r="102" spans="1:15" ht="15" customHeight="1" x14ac:dyDescent="0.25">
      <c r="A102" s="161" t="s">
        <v>15</v>
      </c>
      <c r="B102" s="112" t="s">
        <v>110</v>
      </c>
      <c r="C102" s="78">
        <v>0</v>
      </c>
      <c r="D102" s="146"/>
      <c r="E102" s="146"/>
      <c r="F102" s="146"/>
      <c r="G102" s="40">
        <f t="shared" si="2"/>
        <v>0</v>
      </c>
      <c r="H102" s="38" t="str">
        <f t="shared" si="3"/>
        <v/>
      </c>
      <c r="I102" s="44"/>
      <c r="J102" s="112"/>
      <c r="K102" s="112"/>
      <c r="L102" s="112"/>
      <c r="M102" s="112"/>
      <c r="N102" s="112"/>
      <c r="O102" s="112"/>
    </row>
    <row r="103" spans="1:15" ht="15" customHeight="1" x14ac:dyDescent="0.25">
      <c r="A103" s="161" t="s">
        <v>15</v>
      </c>
      <c r="B103" s="142" t="s">
        <v>111</v>
      </c>
      <c r="C103" s="94">
        <v>0</v>
      </c>
      <c r="D103" s="143"/>
      <c r="E103" s="143">
        <v>0</v>
      </c>
      <c r="F103" s="143">
        <v>0</v>
      </c>
      <c r="G103" s="71">
        <f t="shared" si="2"/>
        <v>0</v>
      </c>
      <c r="H103" s="67" t="str">
        <f t="shared" si="3"/>
        <v/>
      </c>
      <c r="I103" s="66"/>
      <c r="J103" s="112"/>
      <c r="K103" s="112"/>
      <c r="L103" s="112"/>
      <c r="M103" s="112"/>
      <c r="N103" s="112"/>
      <c r="O103" s="112"/>
    </row>
    <row r="104" spans="1:15" ht="15" customHeight="1" x14ac:dyDescent="0.25">
      <c r="A104" s="161" t="s">
        <v>15</v>
      </c>
      <c r="B104" s="112" t="s">
        <v>78</v>
      </c>
      <c r="C104" s="78"/>
      <c r="D104" s="146"/>
      <c r="E104" s="146"/>
      <c r="F104" s="146"/>
      <c r="G104" s="40">
        <f t="shared" si="2"/>
        <v>0</v>
      </c>
      <c r="H104" s="38" t="str">
        <f t="shared" si="3"/>
        <v/>
      </c>
      <c r="I104" s="63"/>
      <c r="J104" s="112"/>
      <c r="K104" s="112"/>
      <c r="L104" s="112"/>
      <c r="M104" s="112"/>
      <c r="N104" s="112"/>
      <c r="O104" s="112"/>
    </row>
    <row r="105" spans="1:15" ht="15" customHeight="1" x14ac:dyDescent="0.25">
      <c r="A105" s="161" t="s">
        <v>15</v>
      </c>
      <c r="B105" s="162" t="s">
        <v>14</v>
      </c>
      <c r="C105" s="163">
        <f>SUMIFS((C7:C104),(A7:A104),A105)</f>
        <v>54939.595000000001</v>
      </c>
      <c r="D105" s="163">
        <f>SUMIFS((D7:D104),(A7:A104),A105)</f>
        <v>51751.413918088714</v>
      </c>
      <c r="E105" s="163">
        <f>SUMIFS((E7:E104),(A7:A104),A105)</f>
        <v>117838.69719841721</v>
      </c>
      <c r="F105" s="163">
        <f>SUMIFS((F7:F104),(A7:A104),A105)</f>
        <v>118700.0697391298</v>
      </c>
      <c r="G105" s="74">
        <f t="shared" si="2"/>
        <v>3188.181081911287</v>
      </c>
      <c r="H105" s="75" t="str">
        <f t="shared" si="3"/>
        <v>6,2%</v>
      </c>
      <c r="I105" s="76"/>
      <c r="J105" s="112"/>
      <c r="K105" s="112"/>
      <c r="L105" s="112"/>
      <c r="M105" s="112"/>
      <c r="N105" s="112"/>
      <c r="O105" s="112"/>
    </row>
    <row r="106" spans="1:15" ht="15" customHeight="1" x14ac:dyDescent="0.25">
      <c r="A106" s="49" t="s">
        <v>16</v>
      </c>
      <c r="C106" s="146"/>
      <c r="D106" s="42"/>
      <c r="E106" s="42"/>
      <c r="F106" s="42"/>
      <c r="G106" s="40">
        <f t="shared" si="2"/>
        <v>0</v>
      </c>
      <c r="H106" s="38" t="str">
        <f t="shared" si="3"/>
        <v/>
      </c>
      <c r="I106" s="44"/>
    </row>
    <row r="107" spans="1:15" ht="15" customHeight="1" x14ac:dyDescent="0.25">
      <c r="A107" s="141" t="s">
        <v>16</v>
      </c>
      <c r="B107" s="142" t="s">
        <v>39</v>
      </c>
      <c r="C107" s="94">
        <v>0</v>
      </c>
      <c r="D107" s="143"/>
      <c r="E107" s="143"/>
      <c r="F107" s="143"/>
      <c r="G107" s="71">
        <f t="shared" si="2"/>
        <v>0</v>
      </c>
      <c r="H107" s="67" t="str">
        <f t="shared" si="3"/>
        <v/>
      </c>
      <c r="I107" s="66"/>
      <c r="J107" s="112"/>
      <c r="K107" s="112"/>
      <c r="L107" s="112"/>
      <c r="M107" s="112"/>
      <c r="N107" s="112"/>
      <c r="O107" s="112"/>
    </row>
    <row r="108" spans="1:15" ht="15" customHeight="1" x14ac:dyDescent="0.25">
      <c r="A108" s="141" t="s">
        <v>16</v>
      </c>
      <c r="B108" s="112" t="s">
        <v>40</v>
      </c>
      <c r="C108" s="78">
        <v>0</v>
      </c>
      <c r="D108" s="146"/>
      <c r="E108" s="146"/>
      <c r="F108" s="146"/>
      <c r="G108" s="40">
        <f t="shared" si="2"/>
        <v>0</v>
      </c>
      <c r="H108" s="38" t="str">
        <f t="shared" si="3"/>
        <v/>
      </c>
      <c r="I108" s="44"/>
      <c r="J108" s="112"/>
      <c r="K108" s="112"/>
      <c r="L108" s="112"/>
      <c r="M108" s="112"/>
      <c r="N108" s="112"/>
      <c r="O108" s="112"/>
    </row>
    <row r="109" spans="1:15" ht="15" customHeight="1" x14ac:dyDescent="0.25">
      <c r="A109" s="141" t="s">
        <v>16</v>
      </c>
      <c r="B109" s="142" t="s">
        <v>41</v>
      </c>
      <c r="C109" s="94">
        <v>2389.7431200000001</v>
      </c>
      <c r="D109" s="143">
        <v>2541.4158886816786</v>
      </c>
      <c r="E109" s="143">
        <v>2603.0610000000001</v>
      </c>
      <c r="F109" s="143">
        <v>2491.0936188000001</v>
      </c>
      <c r="G109" s="71">
        <f t="shared" si="2"/>
        <v>-151.67276868167846</v>
      </c>
      <c r="H109" s="67" t="str">
        <f t="shared" si="3"/>
        <v>-6,0%</v>
      </c>
      <c r="I109" s="83"/>
      <c r="J109" s="112"/>
      <c r="K109" s="112"/>
      <c r="L109" s="112"/>
      <c r="M109" s="112"/>
      <c r="N109" s="112"/>
      <c r="O109" s="112"/>
    </row>
    <row r="110" spans="1:15" ht="15" customHeight="1" x14ac:dyDescent="0.25">
      <c r="A110" s="141" t="s">
        <v>16</v>
      </c>
      <c r="B110" s="112" t="s">
        <v>42</v>
      </c>
      <c r="C110" s="78">
        <v>0</v>
      </c>
      <c r="D110" s="146"/>
      <c r="E110" s="146"/>
      <c r="F110" s="146"/>
      <c r="G110" s="40">
        <f t="shared" si="2"/>
        <v>0</v>
      </c>
      <c r="H110" s="38" t="str">
        <f t="shared" si="3"/>
        <v/>
      </c>
      <c r="I110" s="44"/>
      <c r="J110" s="112"/>
      <c r="K110" s="112"/>
      <c r="L110" s="112"/>
      <c r="M110" s="112"/>
      <c r="N110" s="112"/>
      <c r="O110" s="112"/>
    </row>
    <row r="111" spans="1:15" ht="15" customHeight="1" x14ac:dyDescent="0.25">
      <c r="A111" s="141" t="s">
        <v>16</v>
      </c>
      <c r="B111" s="142" t="s">
        <v>43</v>
      </c>
      <c r="C111" s="94">
        <v>2356.76262</v>
      </c>
      <c r="D111" s="143">
        <v>1843.5094520727141</v>
      </c>
      <c r="E111" s="143">
        <v>1888.2260000000001</v>
      </c>
      <c r="F111" s="143">
        <v>2794.4542299999998</v>
      </c>
      <c r="G111" s="71">
        <f t="shared" si="2"/>
        <v>513.25316792728586</v>
      </c>
      <c r="H111" s="67" t="str">
        <f t="shared" si="3"/>
        <v>27,8%▲</v>
      </c>
      <c r="I111" s="66" t="s">
        <v>127</v>
      </c>
      <c r="J111" s="112"/>
      <c r="K111" s="112"/>
      <c r="L111" s="112"/>
      <c r="M111" s="112"/>
      <c r="N111" s="112"/>
      <c r="O111" s="112"/>
    </row>
    <row r="112" spans="1:15" ht="15" customHeight="1" x14ac:dyDescent="0.25">
      <c r="A112" s="141" t="s">
        <v>16</v>
      </c>
      <c r="B112" s="112" t="s">
        <v>44</v>
      </c>
      <c r="C112" s="78">
        <v>0</v>
      </c>
      <c r="D112" s="146"/>
      <c r="E112" s="146"/>
      <c r="F112" s="146"/>
      <c r="G112" s="40">
        <f t="shared" si="2"/>
        <v>0</v>
      </c>
      <c r="H112" s="38" t="str">
        <f t="shared" si="3"/>
        <v/>
      </c>
      <c r="I112" s="44"/>
      <c r="J112" s="112"/>
      <c r="K112" s="112"/>
      <c r="L112" s="112"/>
      <c r="M112" s="112"/>
      <c r="N112" s="112"/>
      <c r="O112" s="112"/>
    </row>
    <row r="113" spans="1:15" ht="15" customHeight="1" x14ac:dyDescent="0.25">
      <c r="A113" s="141" t="s">
        <v>16</v>
      </c>
      <c r="B113" s="142" t="s">
        <v>45</v>
      </c>
      <c r="C113" s="94">
        <v>0</v>
      </c>
      <c r="D113" s="143"/>
      <c r="E113" s="143"/>
      <c r="F113" s="143"/>
      <c r="G113" s="71">
        <f t="shared" si="2"/>
        <v>0</v>
      </c>
      <c r="H113" s="67" t="str">
        <f t="shared" si="3"/>
        <v/>
      </c>
      <c r="I113" s="88"/>
      <c r="J113" s="112"/>
      <c r="K113" s="112"/>
      <c r="L113" s="112"/>
      <c r="M113" s="112"/>
      <c r="N113" s="112"/>
      <c r="O113" s="112"/>
    </row>
    <row r="114" spans="1:15" ht="15" customHeight="1" x14ac:dyDescent="0.25">
      <c r="A114" s="141" t="s">
        <v>16</v>
      </c>
      <c r="B114" s="112" t="s">
        <v>46</v>
      </c>
      <c r="C114" s="78">
        <v>0</v>
      </c>
      <c r="D114" s="146"/>
      <c r="E114" s="146"/>
      <c r="F114" s="146"/>
      <c r="G114" s="40">
        <f t="shared" si="2"/>
        <v>0</v>
      </c>
      <c r="H114" s="38" t="str">
        <f t="shared" si="3"/>
        <v/>
      </c>
      <c r="I114" s="33"/>
      <c r="J114" s="112"/>
      <c r="K114" s="112"/>
      <c r="L114" s="112"/>
      <c r="M114" s="112"/>
      <c r="N114" s="112"/>
      <c r="O114" s="112"/>
    </row>
    <row r="115" spans="1:15" ht="15" customHeight="1" x14ac:dyDescent="0.25">
      <c r="A115" s="141" t="s">
        <v>16</v>
      </c>
      <c r="B115" s="142" t="s">
        <v>47</v>
      </c>
      <c r="C115" s="94">
        <v>0</v>
      </c>
      <c r="D115" s="143"/>
      <c r="E115" s="143"/>
      <c r="F115" s="143"/>
      <c r="G115" s="71">
        <f t="shared" si="2"/>
        <v>0</v>
      </c>
      <c r="H115" s="67" t="str">
        <f t="shared" si="3"/>
        <v/>
      </c>
      <c r="I115" s="88"/>
      <c r="J115" s="112"/>
      <c r="K115" s="112"/>
      <c r="L115" s="112"/>
      <c r="M115" s="112"/>
      <c r="N115" s="112"/>
      <c r="O115" s="112"/>
    </row>
    <row r="116" spans="1:15" ht="15" customHeight="1" x14ac:dyDescent="0.25">
      <c r="A116" s="141" t="s">
        <v>16</v>
      </c>
      <c r="B116" s="112" t="s">
        <v>48</v>
      </c>
      <c r="C116" s="78">
        <v>0</v>
      </c>
      <c r="D116" s="146"/>
      <c r="E116" s="146"/>
      <c r="F116" s="146"/>
      <c r="G116" s="40">
        <f t="shared" si="2"/>
        <v>0</v>
      </c>
      <c r="H116" s="38" t="str">
        <f t="shared" si="3"/>
        <v/>
      </c>
      <c r="I116" s="44"/>
      <c r="J116" s="112"/>
      <c r="K116" s="112"/>
      <c r="L116" s="112"/>
      <c r="M116" s="112"/>
      <c r="N116" s="112"/>
      <c r="O116" s="112"/>
    </row>
    <row r="117" spans="1:15" ht="15" customHeight="1" x14ac:dyDescent="0.25">
      <c r="A117" s="141" t="s">
        <v>16</v>
      </c>
      <c r="B117" s="142" t="s">
        <v>49</v>
      </c>
      <c r="C117" s="94">
        <v>0</v>
      </c>
      <c r="D117" s="143"/>
      <c r="E117" s="143"/>
      <c r="F117" s="143"/>
      <c r="G117" s="71">
        <f t="shared" si="2"/>
        <v>0</v>
      </c>
      <c r="H117" s="67" t="str">
        <f t="shared" si="3"/>
        <v/>
      </c>
      <c r="I117" s="66"/>
      <c r="J117" s="112"/>
      <c r="K117" s="112"/>
      <c r="L117" s="112"/>
      <c r="M117" s="112"/>
      <c r="N117" s="112"/>
      <c r="O117" s="112"/>
    </row>
    <row r="118" spans="1:15" ht="15" customHeight="1" x14ac:dyDescent="0.25">
      <c r="A118" s="141" t="s">
        <v>16</v>
      </c>
      <c r="B118" s="112" t="s">
        <v>50</v>
      </c>
      <c r="C118" s="78">
        <v>0</v>
      </c>
      <c r="D118" s="146"/>
      <c r="E118" s="146"/>
      <c r="F118" s="146"/>
      <c r="G118" s="40">
        <f t="shared" si="2"/>
        <v>0</v>
      </c>
      <c r="H118" s="38" t="str">
        <f t="shared" si="3"/>
        <v/>
      </c>
      <c r="I118" s="33"/>
      <c r="J118" s="112"/>
      <c r="K118" s="112"/>
      <c r="L118" s="112"/>
      <c r="M118" s="112"/>
      <c r="N118" s="112"/>
      <c r="O118" s="112"/>
    </row>
    <row r="119" spans="1:15" ht="15" customHeight="1" x14ac:dyDescent="0.25">
      <c r="A119" s="141" t="s">
        <v>16</v>
      </c>
      <c r="B119" s="142" t="s">
        <v>51</v>
      </c>
      <c r="C119" s="94">
        <v>0</v>
      </c>
      <c r="D119" s="143"/>
      <c r="E119" s="143"/>
      <c r="F119" s="143"/>
      <c r="G119" s="71">
        <f t="shared" si="2"/>
        <v>0</v>
      </c>
      <c r="H119" s="67" t="str">
        <f t="shared" si="3"/>
        <v/>
      </c>
      <c r="I119" s="66"/>
      <c r="J119" s="112"/>
      <c r="K119" s="112"/>
      <c r="L119" s="112"/>
      <c r="M119" s="112"/>
      <c r="N119" s="112"/>
      <c r="O119" s="112"/>
    </row>
    <row r="120" spans="1:15" ht="15" customHeight="1" x14ac:dyDescent="0.25">
      <c r="A120" s="141" t="s">
        <v>16</v>
      </c>
      <c r="B120" s="112" t="s">
        <v>52</v>
      </c>
      <c r="C120" s="78">
        <v>0</v>
      </c>
      <c r="D120" s="146"/>
      <c r="E120" s="146"/>
      <c r="F120" s="146"/>
      <c r="G120" s="40">
        <f t="shared" si="2"/>
        <v>0</v>
      </c>
      <c r="H120" s="38" t="str">
        <f t="shared" si="3"/>
        <v/>
      </c>
      <c r="I120" s="33"/>
      <c r="J120" s="112"/>
      <c r="K120" s="112"/>
      <c r="L120" s="112"/>
      <c r="M120" s="112"/>
      <c r="N120" s="112"/>
      <c r="O120" s="112"/>
    </row>
    <row r="121" spans="1:15" ht="15" customHeight="1" x14ac:dyDescent="0.25">
      <c r="A121" s="141" t="s">
        <v>16</v>
      </c>
      <c r="B121" s="142" t="s">
        <v>53</v>
      </c>
      <c r="C121" s="94">
        <v>0</v>
      </c>
      <c r="D121" s="143"/>
      <c r="E121" s="143"/>
      <c r="F121" s="143"/>
      <c r="G121" s="71">
        <f t="shared" si="2"/>
        <v>0</v>
      </c>
      <c r="H121" s="67" t="str">
        <f t="shared" si="3"/>
        <v/>
      </c>
      <c r="I121" s="66"/>
      <c r="J121" s="112"/>
      <c r="K121" s="112"/>
      <c r="L121" s="112"/>
      <c r="M121" s="112"/>
      <c r="N121" s="112"/>
      <c r="O121" s="112"/>
    </row>
    <row r="122" spans="1:15" ht="15" customHeight="1" x14ac:dyDescent="0.25">
      <c r="A122" s="141" t="s">
        <v>16</v>
      </c>
      <c r="B122" s="112" t="s">
        <v>54</v>
      </c>
      <c r="C122" s="78">
        <v>0</v>
      </c>
      <c r="D122" s="146"/>
      <c r="E122" s="146"/>
      <c r="F122" s="146"/>
      <c r="G122" s="40">
        <f t="shared" si="2"/>
        <v>0</v>
      </c>
      <c r="H122" s="38" t="str">
        <f t="shared" si="3"/>
        <v/>
      </c>
      <c r="I122" s="33"/>
      <c r="J122" s="112"/>
      <c r="K122" s="112"/>
      <c r="L122" s="112"/>
      <c r="M122" s="112"/>
      <c r="N122" s="112"/>
      <c r="O122" s="112"/>
    </row>
    <row r="123" spans="1:15" ht="15" customHeight="1" x14ac:dyDescent="0.25">
      <c r="A123" s="141" t="s">
        <v>16</v>
      </c>
      <c r="B123" s="142" t="s">
        <v>55</v>
      </c>
      <c r="C123" s="94">
        <v>0</v>
      </c>
      <c r="D123" s="143"/>
      <c r="E123" s="143"/>
      <c r="F123" s="143"/>
      <c r="G123" s="71">
        <f t="shared" si="2"/>
        <v>0</v>
      </c>
      <c r="H123" s="67" t="str">
        <f t="shared" si="3"/>
        <v/>
      </c>
      <c r="I123" s="66"/>
      <c r="J123" s="112"/>
      <c r="K123" s="112"/>
      <c r="L123" s="112"/>
      <c r="M123" s="112"/>
      <c r="N123" s="112"/>
      <c r="O123" s="112"/>
    </row>
    <row r="124" spans="1:15" s="2" customFormat="1" ht="15" customHeight="1" x14ac:dyDescent="0.25">
      <c r="A124" s="141" t="s">
        <v>16</v>
      </c>
      <c r="B124" s="112" t="s">
        <v>56</v>
      </c>
      <c r="C124" s="78">
        <v>0</v>
      </c>
      <c r="D124" s="146"/>
      <c r="E124" s="146"/>
      <c r="F124" s="146"/>
      <c r="G124" s="40">
        <f t="shared" si="2"/>
        <v>0</v>
      </c>
      <c r="H124" s="38" t="str">
        <f t="shared" si="3"/>
        <v/>
      </c>
      <c r="I124" s="33"/>
      <c r="J124" s="142"/>
      <c r="K124" s="142"/>
      <c r="L124" s="142"/>
      <c r="M124" s="142"/>
      <c r="N124" s="142"/>
      <c r="O124" s="142"/>
    </row>
    <row r="125" spans="1:15" s="2" customFormat="1" ht="15" customHeight="1" x14ac:dyDescent="0.25">
      <c r="A125" s="141" t="s">
        <v>16</v>
      </c>
      <c r="B125" s="142" t="s">
        <v>57</v>
      </c>
      <c r="C125" s="94">
        <v>6648.3866168308496</v>
      </c>
      <c r="D125" s="143">
        <v>7014.3180000000002</v>
      </c>
      <c r="E125" s="143">
        <v>7215.2929999999997</v>
      </c>
      <c r="F125" s="143">
        <v>7411.7592199999999</v>
      </c>
      <c r="G125" s="71">
        <f t="shared" si="2"/>
        <v>-365.93138316915065</v>
      </c>
      <c r="H125" s="67" t="str">
        <f t="shared" si="3"/>
        <v>-5,2%</v>
      </c>
      <c r="I125" s="84"/>
      <c r="J125" s="142"/>
      <c r="K125" s="142"/>
      <c r="L125" s="142"/>
      <c r="M125" s="142"/>
      <c r="N125" s="142"/>
      <c r="O125" s="142"/>
    </row>
    <row r="126" spans="1:15" s="2" customFormat="1" ht="15" customHeight="1" x14ac:dyDescent="0.25">
      <c r="A126" s="141" t="s">
        <v>16</v>
      </c>
      <c r="B126" s="112" t="s">
        <v>58</v>
      </c>
      <c r="C126" s="78">
        <v>10128.053605336099</v>
      </c>
      <c r="D126" s="146">
        <v>10078.370000000001</v>
      </c>
      <c r="E126" s="146">
        <v>10489.169</v>
      </c>
      <c r="F126" s="146">
        <v>10387.247020000001</v>
      </c>
      <c r="G126" s="40">
        <f t="shared" si="2"/>
        <v>49.683605336098481</v>
      </c>
      <c r="H126" s="38" t="str">
        <f t="shared" si="3"/>
        <v>0,5%</v>
      </c>
      <c r="I126" s="85"/>
      <c r="J126" s="142"/>
      <c r="K126" s="142"/>
      <c r="L126" s="142"/>
      <c r="M126" s="142"/>
      <c r="N126" s="142"/>
      <c r="O126" s="142"/>
    </row>
    <row r="127" spans="1:15" ht="15" customHeight="1" x14ac:dyDescent="0.25">
      <c r="A127" s="141" t="s">
        <v>16</v>
      </c>
      <c r="B127" s="142" t="s">
        <v>59</v>
      </c>
      <c r="C127" s="94">
        <v>40426.578626000002</v>
      </c>
      <c r="D127" s="143">
        <v>42195.371314880373</v>
      </c>
      <c r="E127" s="143">
        <v>43218.870999999999</v>
      </c>
      <c r="F127" s="143">
        <v>46200.1800669</v>
      </c>
      <c r="G127" s="71">
        <f t="shared" si="2"/>
        <v>-1768.7926888803704</v>
      </c>
      <c r="H127" s="67" t="str">
        <f t="shared" si="3"/>
        <v>-4,2%</v>
      </c>
      <c r="I127" s="84"/>
      <c r="J127" s="112"/>
      <c r="K127" s="112"/>
      <c r="L127" s="112"/>
      <c r="M127" s="112"/>
      <c r="N127" s="112"/>
      <c r="O127" s="112"/>
    </row>
    <row r="128" spans="1:15" s="3" customFormat="1" ht="15" customHeight="1" x14ac:dyDescent="0.25">
      <c r="A128" s="141" t="s">
        <v>16</v>
      </c>
      <c r="B128" s="112" t="s">
        <v>60</v>
      </c>
      <c r="C128" s="78">
        <v>0</v>
      </c>
      <c r="D128" s="146"/>
      <c r="E128" s="146"/>
      <c r="F128" s="146"/>
      <c r="G128" s="40">
        <f t="shared" si="2"/>
        <v>0</v>
      </c>
      <c r="H128" s="38" t="str">
        <f t="shared" si="3"/>
        <v/>
      </c>
      <c r="I128" s="44"/>
      <c r="J128" s="114"/>
      <c r="K128" s="114"/>
      <c r="L128" s="114"/>
      <c r="M128" s="114"/>
      <c r="N128" s="114"/>
      <c r="O128" s="114"/>
    </row>
    <row r="129" spans="1:15" ht="15" customHeight="1" x14ac:dyDescent="0.25">
      <c r="A129" s="141" t="s">
        <v>16</v>
      </c>
      <c r="B129" s="142" t="s">
        <v>61</v>
      </c>
      <c r="C129" s="94">
        <v>0</v>
      </c>
      <c r="D129" s="143"/>
      <c r="E129" s="143"/>
      <c r="F129" s="143"/>
      <c r="G129" s="71">
        <f t="shared" si="2"/>
        <v>0</v>
      </c>
      <c r="H129" s="67" t="str">
        <f t="shared" si="3"/>
        <v/>
      </c>
      <c r="I129" s="88"/>
      <c r="J129" s="112"/>
      <c r="K129" s="112"/>
      <c r="L129" s="112"/>
      <c r="M129" s="112"/>
      <c r="N129" s="112"/>
      <c r="O129" s="112"/>
    </row>
    <row r="130" spans="1:15" ht="15" customHeight="1" x14ac:dyDescent="0.25">
      <c r="A130" s="141" t="s">
        <v>16</v>
      </c>
      <c r="B130" s="112" t="s">
        <v>62</v>
      </c>
      <c r="C130" s="78">
        <v>586.57970999999998</v>
      </c>
      <c r="D130" s="146"/>
      <c r="E130" s="146">
        <v>497.65100000000001</v>
      </c>
      <c r="F130" s="146">
        <v>-8.8714200000000005</v>
      </c>
      <c r="G130" s="40">
        <f t="shared" si="2"/>
        <v>586.57970999999998</v>
      </c>
      <c r="H130" s="38" t="str">
        <f t="shared" si="3"/>
        <v/>
      </c>
      <c r="I130" s="44"/>
      <c r="J130" s="112"/>
      <c r="K130" s="112"/>
      <c r="L130" s="112"/>
      <c r="M130" s="112"/>
      <c r="N130" s="112"/>
      <c r="O130" s="112"/>
    </row>
    <row r="131" spans="1:15" ht="15" customHeight="1" x14ac:dyDescent="0.25">
      <c r="A131" s="141" t="s">
        <v>16</v>
      </c>
      <c r="B131" s="142" t="s">
        <v>63</v>
      </c>
      <c r="C131" s="94">
        <v>0</v>
      </c>
      <c r="D131" s="143"/>
      <c r="E131" s="143"/>
      <c r="F131" s="143"/>
      <c r="G131" s="71">
        <f t="shared" si="2"/>
        <v>0</v>
      </c>
      <c r="H131" s="67" t="str">
        <f t="shared" si="3"/>
        <v/>
      </c>
      <c r="I131" s="88"/>
      <c r="J131" s="112"/>
      <c r="K131" s="112"/>
      <c r="L131" s="112"/>
      <c r="M131" s="112"/>
      <c r="N131" s="112"/>
      <c r="O131" s="112"/>
    </row>
    <row r="132" spans="1:15" ht="15" customHeight="1" x14ac:dyDescent="0.25">
      <c r="A132" s="141" t="s">
        <v>16</v>
      </c>
      <c r="B132" s="112" t="s">
        <v>64</v>
      </c>
      <c r="C132" s="78">
        <v>0</v>
      </c>
      <c r="D132" s="146"/>
      <c r="E132" s="146"/>
      <c r="F132" s="146"/>
      <c r="G132" s="40">
        <f t="shared" si="2"/>
        <v>0</v>
      </c>
      <c r="H132" s="38" t="str">
        <f t="shared" si="3"/>
        <v/>
      </c>
      <c r="I132" s="44"/>
      <c r="J132" s="112"/>
      <c r="K132" s="112"/>
      <c r="L132" s="112"/>
      <c r="M132" s="112"/>
      <c r="N132" s="112"/>
      <c r="O132" s="112"/>
    </row>
    <row r="133" spans="1:15" ht="15" customHeight="1" x14ac:dyDescent="0.25">
      <c r="A133" s="141" t="s">
        <v>16</v>
      </c>
      <c r="B133" s="142" t="s">
        <v>65</v>
      </c>
      <c r="C133" s="94">
        <v>0</v>
      </c>
      <c r="D133" s="143">
        <v>0</v>
      </c>
      <c r="E133" s="143"/>
      <c r="F133" s="143">
        <v>1453.027</v>
      </c>
      <c r="G133" s="71">
        <f t="shared" si="2"/>
        <v>0</v>
      </c>
      <c r="H133" s="67" t="str">
        <f t="shared" si="3"/>
        <v/>
      </c>
      <c r="I133" s="88"/>
      <c r="J133" s="112"/>
      <c r="K133" s="112"/>
      <c r="L133" s="112"/>
      <c r="M133" s="112"/>
      <c r="N133" s="112"/>
      <c r="O133" s="112"/>
    </row>
    <row r="134" spans="1:15" ht="15" customHeight="1" x14ac:dyDescent="0.25">
      <c r="A134" s="141" t="s">
        <v>16</v>
      </c>
      <c r="B134" s="112" t="s">
        <v>66</v>
      </c>
      <c r="C134" s="78">
        <v>0</v>
      </c>
      <c r="D134" s="146"/>
      <c r="E134" s="146"/>
      <c r="F134" s="146"/>
      <c r="G134" s="40">
        <f t="shared" si="2"/>
        <v>0</v>
      </c>
      <c r="H134" s="38" t="str">
        <f t="shared" si="3"/>
        <v/>
      </c>
      <c r="I134" s="44"/>
      <c r="J134" s="112"/>
      <c r="K134" s="112"/>
      <c r="L134" s="112"/>
      <c r="M134" s="112"/>
      <c r="N134" s="112"/>
      <c r="O134" s="112"/>
    </row>
    <row r="135" spans="1:15" ht="15" customHeight="1" x14ac:dyDescent="0.25">
      <c r="A135" s="141" t="s">
        <v>16</v>
      </c>
      <c r="B135" s="142" t="s">
        <v>67</v>
      </c>
      <c r="C135" s="94">
        <v>0</v>
      </c>
      <c r="D135" s="143"/>
      <c r="E135" s="143"/>
      <c r="F135" s="143"/>
      <c r="G135" s="71">
        <f t="shared" ref="G135:G198" si="4">IF(ISERROR(C135- D135)=TRUE,"",C135 - D135)</f>
        <v>0</v>
      </c>
      <c r="H135" s="67" t="str">
        <f t="shared" ref="H135:H198" si="5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88"/>
      <c r="J135" s="112"/>
      <c r="K135" s="112"/>
      <c r="L135" s="112"/>
      <c r="M135" s="112"/>
      <c r="N135" s="112"/>
      <c r="O135" s="112"/>
    </row>
    <row r="136" spans="1:15" ht="15" customHeight="1" x14ac:dyDescent="0.25">
      <c r="A136" s="141" t="s">
        <v>16</v>
      </c>
      <c r="B136" s="112" t="s">
        <v>68</v>
      </c>
      <c r="C136" s="78">
        <v>0</v>
      </c>
      <c r="D136" s="146">
        <v>229.46992975277453</v>
      </c>
      <c r="E136" s="146">
        <v>235.036</v>
      </c>
      <c r="F136" s="146">
        <v>2726.1784200000002</v>
      </c>
      <c r="G136" s="40">
        <f t="shared" si="4"/>
        <v>-229.46992975277453</v>
      </c>
      <c r="H136" s="38" t="str">
        <f t="shared" si="5"/>
        <v>-100,0%▼</v>
      </c>
      <c r="I136" s="44" t="s">
        <v>128</v>
      </c>
      <c r="J136" s="112"/>
      <c r="K136" s="112"/>
      <c r="L136" s="112"/>
      <c r="M136" s="112"/>
      <c r="N136" s="112"/>
      <c r="O136" s="112"/>
    </row>
    <row r="137" spans="1:15" ht="15" customHeight="1" x14ac:dyDescent="0.25">
      <c r="A137" s="141" t="s">
        <v>16</v>
      </c>
      <c r="B137" s="142" t="s">
        <v>69</v>
      </c>
      <c r="C137" s="94">
        <v>0</v>
      </c>
      <c r="D137" s="143"/>
      <c r="E137" s="143"/>
      <c r="F137" s="143"/>
      <c r="G137" s="71">
        <f t="shared" si="4"/>
        <v>0</v>
      </c>
      <c r="H137" s="67" t="str">
        <f t="shared" si="5"/>
        <v/>
      </c>
      <c r="I137" s="88"/>
      <c r="J137" s="112"/>
      <c r="K137" s="112"/>
      <c r="L137" s="112"/>
      <c r="M137" s="112"/>
      <c r="N137" s="112"/>
      <c r="O137" s="112"/>
    </row>
    <row r="138" spans="1:15" ht="15" customHeight="1" x14ac:dyDescent="0.25">
      <c r="A138" s="141" t="s">
        <v>16</v>
      </c>
      <c r="B138" s="112" t="s">
        <v>70</v>
      </c>
      <c r="C138" s="78">
        <v>484.95494000000002</v>
      </c>
      <c r="D138" s="146">
        <v>494.37599999999998</v>
      </c>
      <c r="E138" s="146">
        <v>443.60399999999998</v>
      </c>
      <c r="F138" s="146">
        <v>361.00049999999999</v>
      </c>
      <c r="G138" s="40">
        <f t="shared" si="4"/>
        <v>-9.4210599999999545</v>
      </c>
      <c r="H138" s="38" t="str">
        <f t="shared" si="5"/>
        <v>-1,9%</v>
      </c>
      <c r="I138" s="86"/>
      <c r="J138" s="112"/>
      <c r="K138" s="112"/>
      <c r="L138" s="112"/>
      <c r="M138" s="112"/>
      <c r="N138" s="112"/>
      <c r="O138" s="112"/>
    </row>
    <row r="139" spans="1:15" ht="15" customHeight="1" x14ac:dyDescent="0.25">
      <c r="A139" s="141" t="s">
        <v>16</v>
      </c>
      <c r="B139" s="142" t="s">
        <v>71</v>
      </c>
      <c r="C139" s="94">
        <v>0</v>
      </c>
      <c r="D139" s="143"/>
      <c r="E139" s="143"/>
      <c r="F139" s="143"/>
      <c r="G139" s="71">
        <f t="shared" si="4"/>
        <v>0</v>
      </c>
      <c r="H139" s="67" t="str">
        <f t="shared" si="5"/>
        <v/>
      </c>
      <c r="I139" s="66"/>
      <c r="J139" s="112"/>
      <c r="K139" s="112"/>
      <c r="L139" s="112"/>
      <c r="M139" s="112"/>
      <c r="N139" s="112"/>
      <c r="O139" s="112"/>
    </row>
    <row r="140" spans="1:15" ht="15" customHeight="1" x14ac:dyDescent="0.25">
      <c r="A140" s="141" t="s">
        <v>16</v>
      </c>
      <c r="B140" s="112" t="s">
        <v>72</v>
      </c>
      <c r="C140" s="78">
        <v>0</v>
      </c>
      <c r="D140" s="146"/>
      <c r="E140" s="146"/>
      <c r="F140" s="146"/>
      <c r="G140" s="40">
        <f t="shared" si="4"/>
        <v>0</v>
      </c>
      <c r="H140" s="38" t="str">
        <f t="shared" si="5"/>
        <v/>
      </c>
      <c r="I140" s="33"/>
      <c r="J140" s="112"/>
      <c r="K140" s="112"/>
      <c r="L140" s="112"/>
      <c r="M140" s="112"/>
      <c r="N140" s="112"/>
      <c r="O140" s="112"/>
    </row>
    <row r="141" spans="1:15" ht="15" customHeight="1" x14ac:dyDescent="0.25">
      <c r="A141" s="141" t="s">
        <v>16</v>
      </c>
      <c r="B141" s="142" t="s">
        <v>73</v>
      </c>
      <c r="C141" s="94">
        <v>23327.173382500001</v>
      </c>
      <c r="D141" s="143"/>
      <c r="E141" s="143"/>
      <c r="F141" s="143">
        <v>1614.36718</v>
      </c>
      <c r="G141" s="71">
        <f t="shared" si="4"/>
        <v>23327.173382500001</v>
      </c>
      <c r="H141" s="67" t="str">
        <f t="shared" si="5"/>
        <v/>
      </c>
      <c r="I141" s="88"/>
      <c r="J141" s="112"/>
      <c r="K141" s="112"/>
      <c r="L141" s="112"/>
      <c r="M141" s="112"/>
      <c r="N141" s="112"/>
      <c r="O141" s="112"/>
    </row>
    <row r="142" spans="1:15" ht="15" customHeight="1" x14ac:dyDescent="0.25">
      <c r="A142" s="141" t="s">
        <v>16</v>
      </c>
      <c r="B142" s="112" t="s">
        <v>74</v>
      </c>
      <c r="C142" s="78">
        <v>0</v>
      </c>
      <c r="D142" s="146"/>
      <c r="E142" s="146"/>
      <c r="F142" s="146"/>
      <c r="G142" s="40">
        <f t="shared" si="4"/>
        <v>0</v>
      </c>
      <c r="H142" s="38" t="str">
        <f t="shared" si="5"/>
        <v/>
      </c>
      <c r="I142" s="33"/>
      <c r="J142" s="112"/>
      <c r="K142" s="112"/>
      <c r="L142" s="112"/>
      <c r="M142" s="112"/>
      <c r="N142" s="112"/>
      <c r="O142" s="112"/>
    </row>
    <row r="143" spans="1:15" ht="15" customHeight="1" x14ac:dyDescent="0.25">
      <c r="A143" s="141" t="s">
        <v>16</v>
      </c>
      <c r="B143" s="142" t="s">
        <v>75</v>
      </c>
      <c r="C143" s="94">
        <v>0</v>
      </c>
      <c r="D143" s="143"/>
      <c r="E143" s="143"/>
      <c r="F143" s="143"/>
      <c r="G143" s="71">
        <f t="shared" si="4"/>
        <v>0</v>
      </c>
      <c r="H143" s="67" t="str">
        <f t="shared" si="5"/>
        <v/>
      </c>
      <c r="I143" s="88"/>
      <c r="J143" s="112"/>
      <c r="K143" s="112"/>
      <c r="L143" s="112"/>
      <c r="M143" s="112"/>
      <c r="N143" s="112"/>
      <c r="O143" s="112"/>
    </row>
    <row r="144" spans="1:15" ht="15" customHeight="1" x14ac:dyDescent="0.25">
      <c r="A144" s="141" t="s">
        <v>16</v>
      </c>
      <c r="B144" s="112" t="s">
        <v>76</v>
      </c>
      <c r="C144" s="78">
        <v>0</v>
      </c>
      <c r="D144" s="146"/>
      <c r="E144" s="146"/>
      <c r="F144" s="146"/>
      <c r="G144" s="40">
        <f t="shared" si="4"/>
        <v>0</v>
      </c>
      <c r="H144" s="38" t="str">
        <f t="shared" si="5"/>
        <v/>
      </c>
      <c r="I144" s="33"/>
      <c r="J144" s="112"/>
      <c r="K144" s="112"/>
      <c r="L144" s="112"/>
      <c r="M144" s="112"/>
      <c r="N144" s="112"/>
      <c r="O144" s="112"/>
    </row>
    <row r="145" spans="1:15" ht="15" customHeight="1" x14ac:dyDescent="0.25">
      <c r="A145" s="141" t="s">
        <v>16</v>
      </c>
      <c r="B145" s="142" t="s">
        <v>77</v>
      </c>
      <c r="C145" s="94">
        <v>0</v>
      </c>
      <c r="D145" s="143"/>
      <c r="E145" s="143">
        <v>116300</v>
      </c>
      <c r="F145" s="143">
        <v>96204.209799999997</v>
      </c>
      <c r="G145" s="71">
        <f t="shared" si="4"/>
        <v>0</v>
      </c>
      <c r="H145" s="67" t="str">
        <f t="shared" si="5"/>
        <v/>
      </c>
      <c r="I145" s="88"/>
      <c r="J145" s="112"/>
      <c r="K145" s="112"/>
      <c r="L145" s="112"/>
      <c r="M145" s="112"/>
      <c r="N145" s="112"/>
      <c r="O145" s="112"/>
    </row>
    <row r="146" spans="1:15" ht="15" customHeight="1" x14ac:dyDescent="0.25">
      <c r="A146" s="141" t="s">
        <v>16</v>
      </c>
      <c r="B146" s="112" t="s">
        <v>104</v>
      </c>
      <c r="C146" s="78">
        <v>0</v>
      </c>
      <c r="D146" s="146"/>
      <c r="E146" s="146"/>
      <c r="F146" s="146"/>
      <c r="G146" s="40">
        <f t="shared" si="4"/>
        <v>0</v>
      </c>
      <c r="H146" s="38" t="str">
        <f t="shared" si="5"/>
        <v/>
      </c>
      <c r="I146" s="33"/>
      <c r="J146" s="112"/>
      <c r="K146" s="112"/>
      <c r="L146" s="112"/>
      <c r="M146" s="112"/>
      <c r="N146" s="112"/>
      <c r="O146" s="112"/>
    </row>
    <row r="147" spans="1:15" ht="15" customHeight="1" x14ac:dyDescent="0.25">
      <c r="A147" s="141" t="s">
        <v>16</v>
      </c>
      <c r="B147" s="142" t="s">
        <v>105</v>
      </c>
      <c r="C147" s="94">
        <v>0</v>
      </c>
      <c r="D147" s="143"/>
      <c r="E147" s="143"/>
      <c r="F147" s="143"/>
      <c r="G147" s="71">
        <f t="shared" si="4"/>
        <v>0</v>
      </c>
      <c r="H147" s="67" t="str">
        <f t="shared" si="5"/>
        <v/>
      </c>
      <c r="I147" s="88"/>
      <c r="J147" s="112"/>
      <c r="K147" s="112"/>
      <c r="L147" s="112"/>
      <c r="M147" s="112"/>
      <c r="N147" s="112"/>
      <c r="O147" s="112"/>
    </row>
    <row r="148" spans="1:15" ht="15" customHeight="1" x14ac:dyDescent="0.25">
      <c r="A148" s="141" t="s">
        <v>16</v>
      </c>
      <c r="B148" s="112" t="s">
        <v>106</v>
      </c>
      <c r="C148" s="78">
        <v>37354.309743292702</v>
      </c>
      <c r="D148" s="146">
        <v>25262.487939999999</v>
      </c>
      <c r="E148" s="146">
        <v>28479.1</v>
      </c>
      <c r="F148" s="146">
        <v>24656.837357780001</v>
      </c>
      <c r="G148" s="40">
        <f t="shared" si="4"/>
        <v>12091.821803292703</v>
      </c>
      <c r="H148" s="38" t="str">
        <f t="shared" si="5"/>
        <v>47,9%▲</v>
      </c>
      <c r="I148" s="33" t="s">
        <v>129</v>
      </c>
      <c r="J148" s="112"/>
      <c r="K148" s="112"/>
      <c r="L148" s="112"/>
      <c r="M148" s="112"/>
      <c r="N148" s="112"/>
      <c r="O148" s="112"/>
    </row>
    <row r="149" spans="1:15" ht="15" customHeight="1" x14ac:dyDescent="0.25">
      <c r="A149" s="141" t="s">
        <v>16</v>
      </c>
      <c r="B149" s="142" t="s">
        <v>107</v>
      </c>
      <c r="C149" s="94">
        <v>0</v>
      </c>
      <c r="D149" s="143"/>
      <c r="E149" s="143"/>
      <c r="F149" s="143"/>
      <c r="G149" s="71">
        <f t="shared" si="4"/>
        <v>0</v>
      </c>
      <c r="H149" s="67" t="str">
        <f t="shared" si="5"/>
        <v/>
      </c>
      <c r="I149" s="88"/>
      <c r="J149" s="112"/>
      <c r="K149" s="112"/>
      <c r="L149" s="112"/>
      <c r="M149" s="112"/>
      <c r="N149" s="112"/>
      <c r="O149" s="112"/>
    </row>
    <row r="150" spans="1:15" ht="15" customHeight="1" x14ac:dyDescent="0.25">
      <c r="A150" s="141" t="s">
        <v>16</v>
      </c>
      <c r="B150" s="112" t="s">
        <v>108</v>
      </c>
      <c r="C150" s="78">
        <v>0</v>
      </c>
      <c r="D150" s="146"/>
      <c r="E150" s="146"/>
      <c r="F150" s="146"/>
      <c r="G150" s="40">
        <f t="shared" si="4"/>
        <v>0</v>
      </c>
      <c r="H150" s="38" t="str">
        <f t="shared" si="5"/>
        <v/>
      </c>
      <c r="I150" s="33"/>
      <c r="J150" s="112"/>
      <c r="K150" s="112"/>
      <c r="L150" s="112"/>
      <c r="M150" s="112"/>
      <c r="N150" s="112"/>
      <c r="O150" s="112"/>
    </row>
    <row r="151" spans="1:15" ht="15" customHeight="1" x14ac:dyDescent="0.25">
      <c r="A151" s="141" t="s">
        <v>16</v>
      </c>
      <c r="B151" s="142" t="s">
        <v>109</v>
      </c>
      <c r="C151" s="94">
        <v>0</v>
      </c>
      <c r="D151" s="143"/>
      <c r="E151" s="143"/>
      <c r="F151" s="143"/>
      <c r="G151" s="71">
        <f t="shared" si="4"/>
        <v>0</v>
      </c>
      <c r="H151" s="67" t="str">
        <f t="shared" si="5"/>
        <v/>
      </c>
      <c r="I151" s="88"/>
      <c r="J151" s="112"/>
      <c r="K151" s="112"/>
      <c r="L151" s="112"/>
      <c r="M151" s="112"/>
      <c r="N151" s="112"/>
      <c r="O151" s="112"/>
    </row>
    <row r="152" spans="1:15" ht="15" customHeight="1" x14ac:dyDescent="0.25">
      <c r="A152" s="141" t="s">
        <v>16</v>
      </c>
      <c r="B152" s="112" t="s">
        <v>110</v>
      </c>
      <c r="C152" s="78">
        <v>0</v>
      </c>
      <c r="D152" s="146"/>
      <c r="E152" s="146"/>
      <c r="F152" s="146"/>
      <c r="G152" s="40">
        <f t="shared" si="4"/>
        <v>0</v>
      </c>
      <c r="H152" s="38" t="str">
        <f t="shared" si="5"/>
        <v/>
      </c>
      <c r="I152" s="33"/>
      <c r="J152" s="112"/>
      <c r="K152" s="112"/>
      <c r="L152" s="112"/>
      <c r="M152" s="112"/>
      <c r="N152" s="112"/>
      <c r="O152" s="112"/>
    </row>
    <row r="153" spans="1:15" ht="15" customHeight="1" x14ac:dyDescent="0.25">
      <c r="A153" s="141" t="s">
        <v>16</v>
      </c>
      <c r="B153" s="142" t="s">
        <v>111</v>
      </c>
      <c r="C153" s="94">
        <v>0</v>
      </c>
      <c r="D153" s="143"/>
      <c r="E153" s="143"/>
      <c r="F153" s="143"/>
      <c r="G153" s="71">
        <f t="shared" si="4"/>
        <v>0</v>
      </c>
      <c r="H153" s="67" t="str">
        <f t="shared" si="5"/>
        <v/>
      </c>
      <c r="I153" s="88"/>
      <c r="J153" s="112"/>
      <c r="K153" s="112"/>
      <c r="L153" s="112"/>
      <c r="M153" s="112"/>
      <c r="N153" s="112"/>
      <c r="O153" s="112"/>
    </row>
    <row r="154" spans="1:15" ht="15" customHeight="1" x14ac:dyDescent="0.25">
      <c r="A154" s="141" t="s">
        <v>16</v>
      </c>
      <c r="B154" s="112" t="s">
        <v>78</v>
      </c>
      <c r="C154" s="78"/>
      <c r="D154" s="146"/>
      <c r="E154" s="146"/>
      <c r="F154" s="146"/>
      <c r="G154" s="40">
        <f t="shared" si="4"/>
        <v>0</v>
      </c>
      <c r="H154" s="38" t="str">
        <f t="shared" si="5"/>
        <v/>
      </c>
      <c r="I154" s="44"/>
      <c r="J154" s="112"/>
      <c r="K154" s="112"/>
      <c r="L154" s="112"/>
      <c r="M154" s="112"/>
      <c r="N154" s="112"/>
      <c r="O154" s="112"/>
    </row>
    <row r="155" spans="1:15" ht="15" customHeight="1" x14ac:dyDescent="0.25">
      <c r="A155" s="141" t="s">
        <v>16</v>
      </c>
      <c r="B155" s="162" t="s">
        <v>14</v>
      </c>
      <c r="C155" s="163">
        <f>SUMIFS((C7:C154),(A7:A154),A155)</f>
        <v>123702.54236395966</v>
      </c>
      <c r="D155" s="163">
        <f>SUMIFS((D7:D154),(A7:A154),A155)</f>
        <v>89659.318525387542</v>
      </c>
      <c r="E155" s="163">
        <f>SUMIFS((E7:E154),(A7:A154),A155)</f>
        <v>211370.011</v>
      </c>
      <c r="F155" s="163">
        <f>SUMIFS((F7:F154),(A7:A154),A155)</f>
        <v>196291.48299347999</v>
      </c>
      <c r="G155" s="74">
        <f t="shared" si="4"/>
        <v>34043.223838572114</v>
      </c>
      <c r="H155" s="75" t="str">
        <f t="shared" si="5"/>
        <v>38,0%▲</v>
      </c>
      <c r="I155" s="76"/>
      <c r="J155" s="112"/>
      <c r="K155" s="112"/>
      <c r="L155" s="112"/>
      <c r="M155" s="112"/>
      <c r="N155" s="112"/>
      <c r="O155" s="112"/>
    </row>
    <row r="156" spans="1:15" ht="15" customHeight="1" x14ac:dyDescent="0.25">
      <c r="A156" s="35" t="s">
        <v>80</v>
      </c>
      <c r="C156" s="146"/>
      <c r="D156" s="42"/>
      <c r="E156" s="42"/>
      <c r="F156" s="42"/>
      <c r="G156" s="40">
        <f t="shared" si="4"/>
        <v>0</v>
      </c>
      <c r="H156" s="38" t="str">
        <f t="shared" si="5"/>
        <v/>
      </c>
      <c r="I156" s="44"/>
    </row>
    <row r="157" spans="1:15" ht="15" customHeight="1" x14ac:dyDescent="0.25">
      <c r="A157" s="141" t="s">
        <v>80</v>
      </c>
      <c r="B157" s="142" t="s">
        <v>39</v>
      </c>
      <c r="C157" s="94"/>
      <c r="D157" s="143"/>
      <c r="E157" s="143"/>
      <c r="F157" s="143"/>
      <c r="G157" s="71">
        <f t="shared" si="4"/>
        <v>0</v>
      </c>
      <c r="H157" s="67" t="str">
        <f t="shared" si="5"/>
        <v/>
      </c>
      <c r="I157" s="66"/>
      <c r="J157" s="112"/>
      <c r="K157" s="112"/>
      <c r="L157" s="112"/>
      <c r="M157" s="112"/>
      <c r="N157" s="112"/>
      <c r="O157" s="112"/>
    </row>
    <row r="158" spans="1:15" ht="15" customHeight="1" x14ac:dyDescent="0.25">
      <c r="A158" s="141" t="s">
        <v>80</v>
      </c>
      <c r="B158" s="112" t="s">
        <v>40</v>
      </c>
      <c r="C158" s="78"/>
      <c r="D158" s="146"/>
      <c r="E158" s="146"/>
      <c r="F158" s="146"/>
      <c r="G158" s="40">
        <f t="shared" si="4"/>
        <v>0</v>
      </c>
      <c r="H158" s="38" t="str">
        <f t="shared" si="5"/>
        <v/>
      </c>
      <c r="I158" s="33"/>
      <c r="J158" s="112"/>
      <c r="K158" s="112"/>
      <c r="L158" s="112"/>
      <c r="M158" s="112"/>
      <c r="N158" s="112"/>
      <c r="O158" s="112"/>
    </row>
    <row r="159" spans="1:15" ht="15" customHeight="1" x14ac:dyDescent="0.25">
      <c r="A159" s="141" t="s">
        <v>80</v>
      </c>
      <c r="B159" s="142" t="s">
        <v>41</v>
      </c>
      <c r="C159" s="94"/>
      <c r="D159" s="143"/>
      <c r="E159" s="143"/>
      <c r="F159" s="143"/>
      <c r="G159" s="71">
        <f t="shared" si="4"/>
        <v>0</v>
      </c>
      <c r="H159" s="67" t="str">
        <f t="shared" si="5"/>
        <v/>
      </c>
      <c r="I159" s="66"/>
      <c r="J159" s="112"/>
      <c r="K159" s="112"/>
      <c r="L159" s="112"/>
      <c r="M159" s="112"/>
      <c r="N159" s="112"/>
      <c r="O159" s="112"/>
    </row>
    <row r="160" spans="1:15" ht="15" customHeight="1" x14ac:dyDescent="0.25">
      <c r="A160" s="141" t="s">
        <v>80</v>
      </c>
      <c r="B160" s="112" t="s">
        <v>42</v>
      </c>
      <c r="C160" s="78"/>
      <c r="D160" s="146"/>
      <c r="E160" s="146"/>
      <c r="F160" s="146"/>
      <c r="G160" s="40">
        <f t="shared" si="4"/>
        <v>0</v>
      </c>
      <c r="H160" s="38" t="str">
        <f t="shared" si="5"/>
        <v/>
      </c>
      <c r="I160" s="44"/>
      <c r="J160" s="112"/>
      <c r="K160" s="112"/>
      <c r="L160" s="112"/>
      <c r="M160" s="112"/>
      <c r="N160" s="112"/>
      <c r="O160" s="112"/>
    </row>
    <row r="161" spans="1:15" ht="15" customHeight="1" x14ac:dyDescent="0.25">
      <c r="A161" s="141" t="s">
        <v>80</v>
      </c>
      <c r="B161" s="142" t="s">
        <v>43</v>
      </c>
      <c r="C161" s="94"/>
      <c r="D161" s="143">
        <v>981.52270280000005</v>
      </c>
      <c r="E161" s="143">
        <v>713.33500000000004</v>
      </c>
      <c r="F161" s="143">
        <v>676.69441599999993</v>
      </c>
      <c r="G161" s="71">
        <f t="shared" si="4"/>
        <v>-981.52270280000005</v>
      </c>
      <c r="H161" s="67" t="str">
        <f t="shared" si="5"/>
        <v>-100,0%▼</v>
      </c>
      <c r="I161" s="88"/>
      <c r="J161" s="112"/>
      <c r="K161" s="112"/>
      <c r="L161" s="112"/>
      <c r="M161" s="112"/>
      <c r="N161" s="112"/>
      <c r="O161" s="112"/>
    </row>
    <row r="162" spans="1:15" ht="15" customHeight="1" x14ac:dyDescent="0.25">
      <c r="A162" s="141" t="s">
        <v>80</v>
      </c>
      <c r="B162" s="112" t="s">
        <v>44</v>
      </c>
      <c r="C162" s="78"/>
      <c r="D162" s="146"/>
      <c r="E162" s="146"/>
      <c r="F162" s="146"/>
      <c r="G162" s="40">
        <f t="shared" si="4"/>
        <v>0</v>
      </c>
      <c r="H162" s="38" t="str">
        <f t="shared" si="5"/>
        <v/>
      </c>
      <c r="I162" s="33"/>
      <c r="J162" s="112"/>
      <c r="K162" s="112"/>
      <c r="L162" s="112"/>
      <c r="M162" s="112"/>
      <c r="N162" s="112"/>
      <c r="O162" s="112"/>
    </row>
    <row r="163" spans="1:15" ht="15" customHeight="1" x14ac:dyDescent="0.25">
      <c r="A163" s="141" t="s">
        <v>80</v>
      </c>
      <c r="B163" s="142" t="s">
        <v>45</v>
      </c>
      <c r="C163" s="94"/>
      <c r="D163" s="143"/>
      <c r="E163" s="143"/>
      <c r="F163" s="143"/>
      <c r="G163" s="71">
        <f t="shared" si="4"/>
        <v>0</v>
      </c>
      <c r="H163" s="67" t="str">
        <f t="shared" si="5"/>
        <v/>
      </c>
      <c r="I163" s="66"/>
      <c r="J163" s="112"/>
      <c r="K163" s="112"/>
      <c r="L163" s="112"/>
      <c r="M163" s="112"/>
      <c r="N163" s="112"/>
      <c r="O163" s="112"/>
    </row>
    <row r="164" spans="1:15" ht="15" customHeight="1" x14ac:dyDescent="0.25">
      <c r="A164" s="141" t="s">
        <v>80</v>
      </c>
      <c r="B164" s="112" t="s">
        <v>46</v>
      </c>
      <c r="C164" s="78"/>
      <c r="D164" s="146"/>
      <c r="E164" s="146"/>
      <c r="F164" s="146"/>
      <c r="G164" s="40">
        <f t="shared" si="4"/>
        <v>0</v>
      </c>
      <c r="H164" s="38" t="str">
        <f t="shared" si="5"/>
        <v/>
      </c>
      <c r="I164" s="44"/>
      <c r="J164" s="112"/>
      <c r="K164" s="112"/>
      <c r="L164" s="112"/>
      <c r="M164" s="112"/>
      <c r="N164" s="112"/>
      <c r="O164" s="112"/>
    </row>
    <row r="165" spans="1:15" ht="15" customHeight="1" x14ac:dyDescent="0.25">
      <c r="A165" s="141" t="s">
        <v>80</v>
      </c>
      <c r="B165" s="142" t="s">
        <v>47</v>
      </c>
      <c r="C165" s="94"/>
      <c r="D165" s="143"/>
      <c r="E165" s="143"/>
      <c r="F165" s="143"/>
      <c r="G165" s="71">
        <f t="shared" si="4"/>
        <v>0</v>
      </c>
      <c r="H165" s="67" t="str">
        <f t="shared" si="5"/>
        <v/>
      </c>
      <c r="I165" s="66"/>
      <c r="J165" s="112"/>
      <c r="K165" s="112"/>
      <c r="L165" s="112"/>
      <c r="M165" s="112"/>
      <c r="N165" s="112"/>
      <c r="O165" s="112"/>
    </row>
    <row r="166" spans="1:15" ht="15" customHeight="1" x14ac:dyDescent="0.25">
      <c r="A166" s="141" t="s">
        <v>80</v>
      </c>
      <c r="B166" s="112" t="s">
        <v>48</v>
      </c>
      <c r="C166" s="78"/>
      <c r="D166" s="146"/>
      <c r="E166" s="146"/>
      <c r="F166" s="146"/>
      <c r="G166" s="40">
        <f t="shared" si="4"/>
        <v>0</v>
      </c>
      <c r="H166" s="38" t="str">
        <f t="shared" si="5"/>
        <v/>
      </c>
      <c r="I166" s="33"/>
      <c r="J166" s="112"/>
      <c r="K166" s="112"/>
      <c r="L166" s="112"/>
      <c r="M166" s="112"/>
      <c r="N166" s="112"/>
      <c r="O166" s="112"/>
    </row>
    <row r="167" spans="1:15" ht="15" customHeight="1" x14ac:dyDescent="0.25">
      <c r="A167" s="141" t="s">
        <v>80</v>
      </c>
      <c r="B167" s="142" t="s">
        <v>49</v>
      </c>
      <c r="C167" s="94"/>
      <c r="D167" s="143"/>
      <c r="E167" s="143"/>
      <c r="F167" s="143"/>
      <c r="G167" s="71">
        <f t="shared" si="4"/>
        <v>0</v>
      </c>
      <c r="H167" s="67" t="str">
        <f t="shared" si="5"/>
        <v/>
      </c>
      <c r="I167" s="88"/>
      <c r="J167" s="112"/>
      <c r="K167" s="112"/>
      <c r="L167" s="112"/>
      <c r="M167" s="112"/>
      <c r="N167" s="112"/>
      <c r="O167" s="112"/>
    </row>
    <row r="168" spans="1:15" ht="15" customHeight="1" x14ac:dyDescent="0.25">
      <c r="A168" s="141" t="s">
        <v>80</v>
      </c>
      <c r="B168" s="112" t="s">
        <v>50</v>
      </c>
      <c r="C168" s="78"/>
      <c r="D168" s="146"/>
      <c r="E168" s="146"/>
      <c r="F168" s="146"/>
      <c r="G168" s="40">
        <f t="shared" si="4"/>
        <v>0</v>
      </c>
      <c r="H168" s="38" t="str">
        <f t="shared" si="5"/>
        <v/>
      </c>
      <c r="I168" s="44"/>
      <c r="J168" s="112"/>
      <c r="K168" s="112"/>
      <c r="L168" s="112"/>
      <c r="M168" s="112"/>
      <c r="N168" s="112"/>
      <c r="O168" s="112"/>
    </row>
    <row r="169" spans="1:15" ht="15" customHeight="1" x14ac:dyDescent="0.25">
      <c r="A169" s="141" t="s">
        <v>80</v>
      </c>
      <c r="B169" s="142" t="s">
        <v>51</v>
      </c>
      <c r="C169" s="94"/>
      <c r="D169" s="143"/>
      <c r="E169" s="143"/>
      <c r="F169" s="143"/>
      <c r="G169" s="71">
        <f t="shared" si="4"/>
        <v>0</v>
      </c>
      <c r="H169" s="67" t="str">
        <f t="shared" si="5"/>
        <v/>
      </c>
      <c r="I169" s="88"/>
      <c r="J169" s="112"/>
      <c r="K169" s="112"/>
      <c r="L169" s="112"/>
      <c r="M169" s="112"/>
      <c r="N169" s="112"/>
      <c r="O169" s="112"/>
    </row>
    <row r="170" spans="1:15" ht="15" customHeight="1" x14ac:dyDescent="0.25">
      <c r="A170" s="141" t="s">
        <v>80</v>
      </c>
      <c r="B170" s="112" t="s">
        <v>52</v>
      </c>
      <c r="C170" s="78"/>
      <c r="D170" s="146"/>
      <c r="E170" s="146"/>
      <c r="F170" s="146"/>
      <c r="G170" s="40">
        <f t="shared" si="4"/>
        <v>0</v>
      </c>
      <c r="H170" s="38" t="str">
        <f t="shared" si="5"/>
        <v/>
      </c>
      <c r="I170" s="44"/>
      <c r="J170" s="112"/>
      <c r="K170" s="112"/>
      <c r="L170" s="112"/>
      <c r="M170" s="112"/>
      <c r="N170" s="112"/>
      <c r="O170" s="112"/>
    </row>
    <row r="171" spans="1:15" ht="15" customHeight="1" x14ac:dyDescent="0.25">
      <c r="A171" s="141" t="s">
        <v>80</v>
      </c>
      <c r="B171" s="142" t="s">
        <v>53</v>
      </c>
      <c r="C171" s="94"/>
      <c r="D171" s="143"/>
      <c r="E171" s="143"/>
      <c r="F171" s="143"/>
      <c r="G171" s="71">
        <f t="shared" si="4"/>
        <v>0</v>
      </c>
      <c r="H171" s="67" t="str">
        <f t="shared" si="5"/>
        <v/>
      </c>
      <c r="I171" s="88"/>
      <c r="J171" s="112"/>
      <c r="K171" s="112"/>
      <c r="L171" s="112"/>
      <c r="M171" s="112"/>
      <c r="N171" s="112"/>
      <c r="O171" s="112"/>
    </row>
    <row r="172" spans="1:15" ht="15" customHeight="1" x14ac:dyDescent="0.25">
      <c r="A172" s="141" t="s">
        <v>80</v>
      </c>
      <c r="B172" s="112" t="s">
        <v>54</v>
      </c>
      <c r="C172" s="78"/>
      <c r="D172" s="146"/>
      <c r="E172" s="146"/>
      <c r="F172" s="146"/>
      <c r="G172" s="40">
        <f t="shared" si="4"/>
        <v>0</v>
      </c>
      <c r="H172" s="38" t="str">
        <f t="shared" si="5"/>
        <v/>
      </c>
      <c r="I172" s="44"/>
      <c r="J172" s="112"/>
      <c r="K172" s="112"/>
      <c r="L172" s="112"/>
      <c r="M172" s="112"/>
      <c r="N172" s="112"/>
      <c r="O172" s="112"/>
    </row>
    <row r="173" spans="1:15" ht="15" customHeight="1" x14ac:dyDescent="0.25">
      <c r="A173" s="141" t="s">
        <v>80</v>
      </c>
      <c r="B173" s="142" t="s">
        <v>55</v>
      </c>
      <c r="C173" s="94"/>
      <c r="D173" s="143"/>
      <c r="E173" s="143"/>
      <c r="F173" s="143"/>
      <c r="G173" s="71">
        <f t="shared" si="4"/>
        <v>0</v>
      </c>
      <c r="H173" s="67" t="str">
        <f t="shared" si="5"/>
        <v/>
      </c>
      <c r="I173" s="88"/>
      <c r="J173" s="112"/>
      <c r="K173" s="112"/>
      <c r="L173" s="112"/>
      <c r="M173" s="112"/>
      <c r="N173" s="112"/>
      <c r="O173" s="112"/>
    </row>
    <row r="174" spans="1:15" s="3" customFormat="1" ht="15" customHeight="1" x14ac:dyDescent="0.25">
      <c r="A174" s="141" t="s">
        <v>80</v>
      </c>
      <c r="B174" s="112" t="s">
        <v>56</v>
      </c>
      <c r="C174" s="78"/>
      <c r="D174" s="146"/>
      <c r="E174" s="146"/>
      <c r="F174" s="146"/>
      <c r="G174" s="40">
        <f t="shared" si="4"/>
        <v>0</v>
      </c>
      <c r="H174" s="38" t="str">
        <f t="shared" si="5"/>
        <v/>
      </c>
      <c r="I174" s="44"/>
      <c r="J174" s="114"/>
      <c r="K174" s="114"/>
      <c r="L174" s="114"/>
      <c r="M174" s="114"/>
      <c r="N174" s="114"/>
      <c r="O174" s="114"/>
    </row>
    <row r="175" spans="1:15" ht="15" customHeight="1" x14ac:dyDescent="0.25">
      <c r="A175" s="141" t="s">
        <v>80</v>
      </c>
      <c r="B175" s="142" t="s">
        <v>57</v>
      </c>
      <c r="C175" s="94"/>
      <c r="D175" s="143">
        <v>30.2496609398377</v>
      </c>
      <c r="E175" s="143">
        <v>30.157</v>
      </c>
      <c r="F175" s="143">
        <v>21.7979307285968</v>
      </c>
      <c r="G175" s="71">
        <f t="shared" si="4"/>
        <v>-30.2496609398377</v>
      </c>
      <c r="H175" s="67" t="str">
        <f t="shared" si="5"/>
        <v>-100,0%▼</v>
      </c>
      <c r="I175" s="88"/>
      <c r="J175" s="112"/>
      <c r="K175" s="112"/>
      <c r="L175" s="112"/>
      <c r="M175" s="112"/>
      <c r="N175" s="112"/>
      <c r="O175" s="112"/>
    </row>
    <row r="176" spans="1:15" ht="15" customHeight="1" x14ac:dyDescent="0.25">
      <c r="A176" s="141" t="s">
        <v>80</v>
      </c>
      <c r="B176" s="112" t="s">
        <v>58</v>
      </c>
      <c r="C176" s="78"/>
      <c r="D176" s="146">
        <v>6405.3763841762902</v>
      </c>
      <c r="E176" s="146">
        <v>6144.0709999999999</v>
      </c>
      <c r="F176" s="146">
        <v>6125.2073417751399</v>
      </c>
      <c r="G176" s="40">
        <f t="shared" si="4"/>
        <v>-6405.3763841762902</v>
      </c>
      <c r="H176" s="38" t="str">
        <f t="shared" si="5"/>
        <v>-100,0%▼</v>
      </c>
      <c r="I176" s="85"/>
      <c r="J176" s="112"/>
      <c r="K176" s="112"/>
      <c r="L176" s="112"/>
      <c r="M176" s="112"/>
      <c r="N176" s="112"/>
      <c r="O176" s="112"/>
    </row>
    <row r="177" spans="1:15" ht="15" customHeight="1" x14ac:dyDescent="0.25">
      <c r="A177" s="141" t="s">
        <v>80</v>
      </c>
      <c r="B177" s="142" t="s">
        <v>59</v>
      </c>
      <c r="C177" s="94"/>
      <c r="D177" s="143">
        <v>4190.8692749000002</v>
      </c>
      <c r="E177" s="143">
        <v>4250.473</v>
      </c>
      <c r="F177" s="143">
        <v>4159.1573750999996</v>
      </c>
      <c r="G177" s="71">
        <f t="shared" si="4"/>
        <v>-4190.8692749000002</v>
      </c>
      <c r="H177" s="67" t="str">
        <f t="shared" si="5"/>
        <v>-100,0%▼</v>
      </c>
      <c r="I177" s="66"/>
      <c r="J177" s="112"/>
      <c r="K177" s="112"/>
      <c r="L177" s="112"/>
      <c r="M177" s="112"/>
      <c r="N177" s="112"/>
      <c r="O177" s="112"/>
    </row>
    <row r="178" spans="1:15" ht="15" customHeight="1" x14ac:dyDescent="0.25">
      <c r="A178" s="141" t="s">
        <v>80</v>
      </c>
      <c r="B178" s="112" t="s">
        <v>60</v>
      </c>
      <c r="C178" s="78"/>
      <c r="D178" s="146"/>
      <c r="E178" s="146"/>
      <c r="F178" s="146">
        <v>0</v>
      </c>
      <c r="G178" s="40">
        <f t="shared" si="4"/>
        <v>0</v>
      </c>
      <c r="H178" s="38" t="str">
        <f t="shared" si="5"/>
        <v/>
      </c>
      <c r="I178" s="33"/>
      <c r="J178" s="112"/>
      <c r="K178" s="112"/>
      <c r="L178" s="112"/>
      <c r="M178" s="112"/>
      <c r="N178" s="112"/>
      <c r="O178" s="112"/>
    </row>
    <row r="179" spans="1:15" ht="15" customHeight="1" x14ac:dyDescent="0.25">
      <c r="A179" s="141" t="s">
        <v>80</v>
      </c>
      <c r="B179" s="142" t="s">
        <v>61</v>
      </c>
      <c r="C179" s="94"/>
      <c r="D179" s="143"/>
      <c r="E179" s="143">
        <v>-400.24</v>
      </c>
      <c r="F179" s="143"/>
      <c r="G179" s="71">
        <f t="shared" si="4"/>
        <v>0</v>
      </c>
      <c r="H179" s="67" t="str">
        <f t="shared" si="5"/>
        <v/>
      </c>
      <c r="I179" s="66"/>
      <c r="J179" s="112"/>
      <c r="K179" s="112"/>
      <c r="L179" s="112"/>
      <c r="M179" s="112"/>
      <c r="N179" s="112"/>
      <c r="O179" s="112"/>
    </row>
    <row r="180" spans="1:15" ht="15" customHeight="1" x14ac:dyDescent="0.25">
      <c r="A180" s="141" t="s">
        <v>80</v>
      </c>
      <c r="B180" s="112" t="s">
        <v>62</v>
      </c>
      <c r="C180" s="78"/>
      <c r="D180" s="146">
        <v>-538.18399999999997</v>
      </c>
      <c r="E180" s="146"/>
      <c r="F180" s="146"/>
      <c r="G180" s="40">
        <f t="shared" si="4"/>
        <v>538.18399999999997</v>
      </c>
      <c r="H180" s="38" t="str">
        <f t="shared" si="5"/>
        <v>-100,0%▼</v>
      </c>
      <c r="I180" s="44"/>
      <c r="J180" s="112"/>
      <c r="K180" s="112"/>
      <c r="L180" s="112"/>
      <c r="M180" s="112"/>
      <c r="N180" s="112"/>
      <c r="O180" s="112"/>
    </row>
    <row r="181" spans="1:15" ht="15" customHeight="1" x14ac:dyDescent="0.25">
      <c r="A181" s="141" t="s">
        <v>80</v>
      </c>
      <c r="B181" s="142" t="s">
        <v>63</v>
      </c>
      <c r="C181" s="94"/>
      <c r="D181" s="143"/>
      <c r="E181" s="143">
        <v>0</v>
      </c>
      <c r="F181" s="143">
        <v>3.2240000000000002</v>
      </c>
      <c r="G181" s="71">
        <f t="shared" si="4"/>
        <v>0</v>
      </c>
      <c r="H181" s="67" t="str">
        <f t="shared" si="5"/>
        <v/>
      </c>
      <c r="I181" s="66"/>
      <c r="J181" s="112"/>
      <c r="K181" s="112"/>
      <c r="L181" s="112"/>
      <c r="M181" s="112"/>
      <c r="N181" s="112"/>
      <c r="O181" s="112"/>
    </row>
    <row r="182" spans="1:15" ht="15" customHeight="1" x14ac:dyDescent="0.25">
      <c r="A182" s="141" t="s">
        <v>80</v>
      </c>
      <c r="B182" s="112" t="s">
        <v>64</v>
      </c>
      <c r="C182" s="78"/>
      <c r="D182" s="146"/>
      <c r="E182" s="146"/>
      <c r="F182" s="146"/>
      <c r="G182" s="40">
        <f t="shared" si="4"/>
        <v>0</v>
      </c>
      <c r="H182" s="38" t="str">
        <f t="shared" si="5"/>
        <v/>
      </c>
      <c r="I182" s="33"/>
      <c r="J182" s="112"/>
      <c r="K182" s="112"/>
      <c r="L182" s="112"/>
      <c r="M182" s="112"/>
      <c r="N182" s="112"/>
      <c r="O182" s="112"/>
    </row>
    <row r="183" spans="1:15" ht="15" customHeight="1" x14ac:dyDescent="0.25">
      <c r="A183" s="141" t="s">
        <v>80</v>
      </c>
      <c r="B183" s="142" t="s">
        <v>65</v>
      </c>
      <c r="C183" s="94"/>
      <c r="D183" s="143">
        <v>627.19842840000001</v>
      </c>
      <c r="E183" s="143">
        <v>597.71400000000006</v>
      </c>
      <c r="F183" s="143">
        <v>646.38245710000001</v>
      </c>
      <c r="G183" s="71">
        <f t="shared" si="4"/>
        <v>-627.19842840000001</v>
      </c>
      <c r="H183" s="67" t="str">
        <f t="shared" si="5"/>
        <v>-100,0%▼</v>
      </c>
      <c r="I183" s="66"/>
      <c r="J183" s="112"/>
      <c r="K183" s="112"/>
      <c r="L183" s="112"/>
      <c r="M183" s="112"/>
      <c r="N183" s="112"/>
      <c r="O183" s="112"/>
    </row>
    <row r="184" spans="1:15" ht="15" customHeight="1" x14ac:dyDescent="0.25">
      <c r="A184" s="141" t="s">
        <v>80</v>
      </c>
      <c r="B184" s="112" t="s">
        <v>66</v>
      </c>
      <c r="C184" s="78"/>
      <c r="D184" s="146"/>
      <c r="E184" s="146"/>
      <c r="F184" s="146"/>
      <c r="G184" s="40">
        <f t="shared" si="4"/>
        <v>0</v>
      </c>
      <c r="H184" s="38" t="str">
        <f t="shared" si="5"/>
        <v/>
      </c>
      <c r="I184" s="33"/>
      <c r="J184" s="112"/>
      <c r="K184" s="112"/>
      <c r="L184" s="112"/>
      <c r="M184" s="112"/>
      <c r="N184" s="112"/>
      <c r="O184" s="112"/>
    </row>
    <row r="185" spans="1:15" ht="15" customHeight="1" x14ac:dyDescent="0.25">
      <c r="A185" s="141" t="s">
        <v>80</v>
      </c>
      <c r="B185" s="142" t="s">
        <v>67</v>
      </c>
      <c r="C185" s="94"/>
      <c r="D185" s="143"/>
      <c r="E185" s="143"/>
      <c r="F185" s="143"/>
      <c r="G185" s="71">
        <f t="shared" si="4"/>
        <v>0</v>
      </c>
      <c r="H185" s="67" t="str">
        <f t="shared" si="5"/>
        <v/>
      </c>
      <c r="I185" s="66"/>
      <c r="J185" s="112"/>
      <c r="K185" s="112"/>
      <c r="L185" s="112"/>
      <c r="M185" s="112"/>
      <c r="N185" s="112"/>
      <c r="O185" s="112"/>
    </row>
    <row r="186" spans="1:15" ht="15" customHeight="1" x14ac:dyDescent="0.25">
      <c r="A186" s="141" t="s">
        <v>80</v>
      </c>
      <c r="B186" s="112" t="s">
        <v>68</v>
      </c>
      <c r="C186" s="78"/>
      <c r="D186" s="146">
        <v>549.55187000000001</v>
      </c>
      <c r="E186" s="146">
        <v>528.75300000000004</v>
      </c>
      <c r="F186" s="146">
        <v>451.83250728313004</v>
      </c>
      <c r="G186" s="40">
        <f t="shared" si="4"/>
        <v>-549.55187000000001</v>
      </c>
      <c r="H186" s="38" t="str">
        <f t="shared" si="5"/>
        <v>-100,0%▼</v>
      </c>
      <c r="I186" s="33"/>
      <c r="J186" s="112"/>
      <c r="K186" s="112"/>
      <c r="L186" s="112"/>
      <c r="M186" s="112"/>
      <c r="N186" s="112"/>
      <c r="O186" s="112"/>
    </row>
    <row r="187" spans="1:15" ht="15" customHeight="1" x14ac:dyDescent="0.25">
      <c r="A187" s="141" t="s">
        <v>80</v>
      </c>
      <c r="B187" s="142" t="s">
        <v>69</v>
      </c>
      <c r="C187" s="94"/>
      <c r="D187" s="143"/>
      <c r="E187" s="143"/>
      <c r="F187" s="143"/>
      <c r="G187" s="71">
        <f t="shared" si="4"/>
        <v>0</v>
      </c>
      <c r="H187" s="67" t="str">
        <f t="shared" si="5"/>
        <v/>
      </c>
      <c r="I187" s="66"/>
      <c r="J187" s="112"/>
      <c r="K187" s="112"/>
      <c r="L187" s="112"/>
      <c r="M187" s="112"/>
      <c r="N187" s="112"/>
      <c r="O187" s="112"/>
    </row>
    <row r="188" spans="1:15" ht="15" customHeight="1" x14ac:dyDescent="0.25">
      <c r="A188" s="141" t="s">
        <v>80</v>
      </c>
      <c r="B188" s="112" t="s">
        <v>70</v>
      </c>
      <c r="C188" s="78"/>
      <c r="D188" s="146">
        <v>116.03651000000001</v>
      </c>
      <c r="E188" s="146">
        <v>131.816</v>
      </c>
      <c r="F188" s="146">
        <v>125.4755</v>
      </c>
      <c r="G188" s="40">
        <f t="shared" si="4"/>
        <v>-116.03651000000001</v>
      </c>
      <c r="H188" s="38" t="str">
        <f t="shared" si="5"/>
        <v>-100,0%▼</v>
      </c>
      <c r="I188" s="33"/>
      <c r="J188" s="112"/>
      <c r="K188" s="112"/>
      <c r="L188" s="112"/>
      <c r="M188" s="112"/>
      <c r="N188" s="112"/>
      <c r="O188" s="112"/>
    </row>
    <row r="189" spans="1:15" ht="15" customHeight="1" x14ac:dyDescent="0.25">
      <c r="A189" s="141" t="s">
        <v>80</v>
      </c>
      <c r="B189" s="142" t="s">
        <v>71</v>
      </c>
      <c r="C189" s="94"/>
      <c r="D189" s="143"/>
      <c r="E189" s="143"/>
      <c r="F189" s="143"/>
      <c r="G189" s="71">
        <f t="shared" si="4"/>
        <v>0</v>
      </c>
      <c r="H189" s="67" t="str">
        <f t="shared" si="5"/>
        <v/>
      </c>
      <c r="I189" s="66"/>
      <c r="J189" s="112"/>
      <c r="K189" s="112"/>
      <c r="L189" s="112"/>
      <c r="M189" s="112"/>
      <c r="N189" s="112"/>
      <c r="O189" s="112"/>
    </row>
    <row r="190" spans="1:15" ht="15" customHeight="1" x14ac:dyDescent="0.25">
      <c r="A190" s="141" t="s">
        <v>80</v>
      </c>
      <c r="B190" s="112" t="s">
        <v>72</v>
      </c>
      <c r="C190" s="78"/>
      <c r="D190" s="146"/>
      <c r="E190" s="146"/>
      <c r="F190" s="146"/>
      <c r="G190" s="40">
        <f t="shared" si="4"/>
        <v>0</v>
      </c>
      <c r="H190" s="38" t="str">
        <f t="shared" si="5"/>
        <v/>
      </c>
      <c r="I190" s="33"/>
      <c r="J190" s="112"/>
      <c r="K190" s="112"/>
      <c r="L190" s="112"/>
      <c r="M190" s="112"/>
      <c r="N190" s="112"/>
      <c r="O190" s="112"/>
    </row>
    <row r="191" spans="1:15" ht="15" customHeight="1" x14ac:dyDescent="0.25">
      <c r="A191" s="141" t="s">
        <v>80</v>
      </c>
      <c r="B191" s="142" t="s">
        <v>73</v>
      </c>
      <c r="C191" s="94"/>
      <c r="D191" s="143"/>
      <c r="E191" s="143"/>
      <c r="F191" s="143"/>
      <c r="G191" s="71">
        <f t="shared" si="4"/>
        <v>0</v>
      </c>
      <c r="H191" s="67" t="str">
        <f t="shared" si="5"/>
        <v/>
      </c>
      <c r="I191" s="88"/>
      <c r="J191" s="112"/>
      <c r="K191" s="112"/>
      <c r="L191" s="112"/>
      <c r="M191" s="112"/>
      <c r="N191" s="112"/>
      <c r="O191" s="112"/>
    </row>
    <row r="192" spans="1:15" ht="15" customHeight="1" x14ac:dyDescent="0.25">
      <c r="A192" s="141" t="s">
        <v>80</v>
      </c>
      <c r="B192" s="112" t="s">
        <v>74</v>
      </c>
      <c r="C192" s="78"/>
      <c r="D192" s="146"/>
      <c r="E192" s="146"/>
      <c r="F192" s="146"/>
      <c r="G192" s="40">
        <f t="shared" si="4"/>
        <v>0</v>
      </c>
      <c r="H192" s="38" t="str">
        <f t="shared" si="5"/>
        <v/>
      </c>
      <c r="I192" s="33"/>
      <c r="J192" s="112"/>
      <c r="K192" s="112"/>
      <c r="L192" s="112"/>
      <c r="M192" s="112"/>
      <c r="N192" s="112"/>
      <c r="O192" s="112"/>
    </row>
    <row r="193" spans="1:15" ht="15" customHeight="1" x14ac:dyDescent="0.25">
      <c r="A193" s="141" t="s">
        <v>80</v>
      </c>
      <c r="B193" s="142" t="s">
        <v>75</v>
      </c>
      <c r="C193" s="94"/>
      <c r="D193" s="143"/>
      <c r="E193" s="143"/>
      <c r="F193" s="143"/>
      <c r="G193" s="71">
        <f t="shared" si="4"/>
        <v>0</v>
      </c>
      <c r="H193" s="67" t="str">
        <f t="shared" si="5"/>
        <v/>
      </c>
      <c r="I193" s="88"/>
      <c r="J193" s="112"/>
      <c r="K193" s="112"/>
      <c r="L193" s="112"/>
      <c r="M193" s="112"/>
      <c r="N193" s="112"/>
      <c r="O193" s="112"/>
    </row>
    <row r="194" spans="1:15" ht="15" customHeight="1" x14ac:dyDescent="0.25">
      <c r="A194" s="141" t="s">
        <v>80</v>
      </c>
      <c r="B194" s="112" t="s">
        <v>76</v>
      </c>
      <c r="C194" s="78"/>
      <c r="D194" s="146"/>
      <c r="E194" s="146"/>
      <c r="F194" s="146"/>
      <c r="G194" s="40">
        <f t="shared" si="4"/>
        <v>0</v>
      </c>
      <c r="H194" s="38" t="str">
        <f t="shared" si="5"/>
        <v/>
      </c>
      <c r="I194" s="33"/>
      <c r="J194" s="112"/>
      <c r="K194" s="112"/>
      <c r="L194" s="112"/>
      <c r="M194" s="112"/>
      <c r="N194" s="112"/>
      <c r="O194" s="112"/>
    </row>
    <row r="195" spans="1:15" ht="15" customHeight="1" x14ac:dyDescent="0.25">
      <c r="A195" s="141" t="s">
        <v>80</v>
      </c>
      <c r="B195" s="142" t="s">
        <v>77</v>
      </c>
      <c r="C195" s="94"/>
      <c r="D195" s="143">
        <v>0</v>
      </c>
      <c r="E195" s="143">
        <v>38658</v>
      </c>
      <c r="F195" s="143">
        <v>48462.835180000002</v>
      </c>
      <c r="G195" s="71">
        <f t="shared" si="4"/>
        <v>0</v>
      </c>
      <c r="H195" s="67" t="str">
        <f t="shared" si="5"/>
        <v/>
      </c>
      <c r="I195" s="88"/>
      <c r="J195" s="112"/>
      <c r="K195" s="112"/>
      <c r="L195" s="112"/>
      <c r="M195" s="112"/>
      <c r="N195" s="112"/>
      <c r="O195" s="112"/>
    </row>
    <row r="196" spans="1:15" ht="15" customHeight="1" x14ac:dyDescent="0.25">
      <c r="A196" s="141" t="s">
        <v>80</v>
      </c>
      <c r="B196" s="112" t="s">
        <v>104</v>
      </c>
      <c r="C196" s="78"/>
      <c r="D196" s="146"/>
      <c r="E196" s="146"/>
      <c r="F196" s="146"/>
      <c r="G196" s="40">
        <f t="shared" si="4"/>
        <v>0</v>
      </c>
      <c r="H196" s="38" t="str">
        <f t="shared" si="5"/>
        <v/>
      </c>
      <c r="I196" s="33"/>
      <c r="J196" s="112"/>
      <c r="K196" s="112"/>
      <c r="L196" s="112"/>
      <c r="M196" s="112"/>
      <c r="N196" s="112"/>
      <c r="O196" s="112"/>
    </row>
    <row r="197" spans="1:15" ht="15" customHeight="1" x14ac:dyDescent="0.25">
      <c r="A197" s="141" t="s">
        <v>80</v>
      </c>
      <c r="B197" s="142" t="s">
        <v>105</v>
      </c>
      <c r="C197" s="94"/>
      <c r="D197" s="143"/>
      <c r="E197" s="143"/>
      <c r="F197" s="143"/>
      <c r="G197" s="71">
        <f t="shared" si="4"/>
        <v>0</v>
      </c>
      <c r="H197" s="67" t="str">
        <f t="shared" si="5"/>
        <v/>
      </c>
      <c r="I197" s="88"/>
      <c r="J197" s="112"/>
      <c r="K197" s="112"/>
      <c r="L197" s="112"/>
      <c r="M197" s="112"/>
      <c r="N197" s="112"/>
      <c r="O197" s="112"/>
    </row>
    <row r="198" spans="1:15" ht="15" customHeight="1" x14ac:dyDescent="0.25">
      <c r="A198" s="141" t="s">
        <v>80</v>
      </c>
      <c r="B198" s="112" t="s">
        <v>106</v>
      </c>
      <c r="C198" s="78"/>
      <c r="D198" s="146">
        <v>781.11400000000003</v>
      </c>
      <c r="E198" s="146">
        <v>873.90800000000002</v>
      </c>
      <c r="F198" s="146">
        <v>1700.02718</v>
      </c>
      <c r="G198" s="40">
        <f t="shared" si="4"/>
        <v>-781.11400000000003</v>
      </c>
      <c r="H198" s="38" t="str">
        <f t="shared" si="5"/>
        <v>-100,0%▼</v>
      </c>
      <c r="I198" s="33"/>
      <c r="J198" s="112"/>
      <c r="K198" s="112"/>
      <c r="L198" s="112"/>
      <c r="M198" s="112"/>
      <c r="N198" s="112"/>
      <c r="O198" s="112"/>
    </row>
    <row r="199" spans="1:15" ht="15" customHeight="1" x14ac:dyDescent="0.25">
      <c r="A199" s="141" t="s">
        <v>80</v>
      </c>
      <c r="B199" s="142" t="s">
        <v>107</v>
      </c>
      <c r="C199" s="94"/>
      <c r="D199" s="143"/>
      <c r="E199" s="143"/>
      <c r="F199" s="143"/>
      <c r="G199" s="71">
        <f t="shared" ref="G199:G262" si="6">IF(ISERROR(C199- D199)=TRUE,"",C199 - D199)</f>
        <v>0</v>
      </c>
      <c r="H199" s="67" t="str">
        <f t="shared" ref="H199:H262" si="7">IF(ISERROR((((C199- D199)/D199)*100)=TRUE),"",IF((((C199- D199)/D199)*100)&lt;-7,FIXED(((C199- D199)/D199)*100, 1,TRUE) &amp;"%" &amp; "▼",IF((((C199- D199)/D199)*100)&gt;7,FIXED(((C199- D199)/D199)*100, 1,TRUE) &amp;"%" &amp;"▲",FIXED(((C199- D199)/D199)*100, 1,TRUE)&amp;"%")))</f>
        <v/>
      </c>
      <c r="I199" s="88"/>
      <c r="J199" s="112"/>
      <c r="K199" s="112"/>
      <c r="L199" s="112"/>
      <c r="M199" s="112"/>
      <c r="N199" s="112"/>
      <c r="O199" s="112"/>
    </row>
    <row r="200" spans="1:15" ht="15" customHeight="1" x14ac:dyDescent="0.25">
      <c r="A200" s="141" t="s">
        <v>80</v>
      </c>
      <c r="B200" s="112" t="s">
        <v>108</v>
      </c>
      <c r="C200" s="78"/>
      <c r="D200" s="146"/>
      <c r="E200" s="146"/>
      <c r="F200" s="146"/>
      <c r="G200" s="40">
        <f t="shared" si="6"/>
        <v>0</v>
      </c>
      <c r="H200" s="38" t="str">
        <f t="shared" si="7"/>
        <v/>
      </c>
      <c r="I200" s="33"/>
      <c r="J200" s="112"/>
      <c r="K200" s="112"/>
      <c r="L200" s="112"/>
      <c r="M200" s="112"/>
      <c r="N200" s="112"/>
      <c r="O200" s="112"/>
    </row>
    <row r="201" spans="1:15" ht="15" customHeight="1" x14ac:dyDescent="0.25">
      <c r="A201" s="141" t="s">
        <v>80</v>
      </c>
      <c r="B201" s="142" t="s">
        <v>109</v>
      </c>
      <c r="C201" s="94"/>
      <c r="D201" s="143"/>
      <c r="E201" s="143"/>
      <c r="F201" s="143"/>
      <c r="G201" s="71">
        <f t="shared" si="6"/>
        <v>0</v>
      </c>
      <c r="H201" s="67" t="str">
        <f t="shared" si="7"/>
        <v/>
      </c>
      <c r="I201" s="88"/>
      <c r="J201" s="112"/>
      <c r="K201" s="112"/>
      <c r="L201" s="112"/>
      <c r="M201" s="112"/>
      <c r="N201" s="112"/>
      <c r="O201" s="112"/>
    </row>
    <row r="202" spans="1:15" ht="15" customHeight="1" x14ac:dyDescent="0.25">
      <c r="A202" s="141" t="s">
        <v>80</v>
      </c>
      <c r="B202" s="112" t="s">
        <v>110</v>
      </c>
      <c r="C202" s="78"/>
      <c r="D202" s="146"/>
      <c r="E202" s="146"/>
      <c r="F202" s="146"/>
      <c r="G202" s="40">
        <f t="shared" si="6"/>
        <v>0</v>
      </c>
      <c r="H202" s="38" t="str">
        <f t="shared" si="7"/>
        <v/>
      </c>
      <c r="I202" s="33"/>
      <c r="J202" s="112"/>
      <c r="K202" s="112"/>
      <c r="L202" s="112"/>
      <c r="M202" s="112"/>
      <c r="N202" s="112"/>
      <c r="O202" s="112"/>
    </row>
    <row r="203" spans="1:15" ht="15" customHeight="1" x14ac:dyDescent="0.25">
      <c r="A203" s="141" t="s">
        <v>80</v>
      </c>
      <c r="B203" s="142" t="s">
        <v>111</v>
      </c>
      <c r="C203" s="94"/>
      <c r="D203" s="143"/>
      <c r="E203" s="143"/>
      <c r="F203" s="143"/>
      <c r="G203" s="71">
        <f t="shared" si="6"/>
        <v>0</v>
      </c>
      <c r="H203" s="67" t="str">
        <f t="shared" si="7"/>
        <v/>
      </c>
      <c r="I203" s="66"/>
      <c r="J203" s="112"/>
      <c r="K203" s="112"/>
      <c r="L203" s="112"/>
      <c r="M203" s="112"/>
      <c r="N203" s="112"/>
      <c r="O203" s="112"/>
    </row>
    <row r="204" spans="1:15" ht="15" customHeight="1" x14ac:dyDescent="0.25">
      <c r="A204" s="141" t="s">
        <v>80</v>
      </c>
      <c r="B204" s="166" t="s">
        <v>78</v>
      </c>
      <c r="C204" s="108"/>
      <c r="D204" s="167"/>
      <c r="E204" s="167"/>
      <c r="F204" s="167"/>
      <c r="G204" s="40">
        <f t="shared" si="6"/>
        <v>0</v>
      </c>
      <c r="H204" s="38" t="str">
        <f t="shared" si="7"/>
        <v/>
      </c>
      <c r="I204" s="63"/>
      <c r="J204" s="112"/>
      <c r="K204" s="112"/>
      <c r="L204" s="112"/>
      <c r="M204" s="112"/>
      <c r="N204" s="112"/>
      <c r="O204" s="112"/>
    </row>
    <row r="205" spans="1:15" ht="15" customHeight="1" x14ac:dyDescent="0.25">
      <c r="A205" s="141" t="s">
        <v>80</v>
      </c>
      <c r="B205" s="162" t="s">
        <v>14</v>
      </c>
      <c r="C205" s="163">
        <f>SUMIFS((C7:C204),(A7:A204),A205)</f>
        <v>0</v>
      </c>
      <c r="D205" s="163">
        <f>SUMIFS((D7:D204),(A7:A204),A205)</f>
        <v>13143.734831216127</v>
      </c>
      <c r="E205" s="163">
        <f>SUMIFS((E7:E204),(A7:A204),A205)</f>
        <v>51527.987000000001</v>
      </c>
      <c r="F205" s="163">
        <f>SUMIFS((F7:F204),(A7:A204),A205)</f>
        <v>62372.633887986864</v>
      </c>
      <c r="G205" s="74">
        <f t="shared" si="6"/>
        <v>-13143.734831216127</v>
      </c>
      <c r="H205" s="75" t="str">
        <f t="shared" si="7"/>
        <v>-100,0%▼</v>
      </c>
      <c r="I205" s="79"/>
      <c r="J205" s="112"/>
      <c r="K205" s="112"/>
      <c r="L205" s="112"/>
      <c r="M205" s="112"/>
      <c r="N205" s="112"/>
      <c r="O205" s="112"/>
    </row>
    <row r="206" spans="1:15" ht="15" customHeight="1" x14ac:dyDescent="0.25">
      <c r="A206" s="35" t="s">
        <v>18</v>
      </c>
      <c r="C206" s="146"/>
      <c r="D206" s="42"/>
      <c r="E206" s="42"/>
      <c r="F206" s="42"/>
      <c r="G206" s="40">
        <f t="shared" si="6"/>
        <v>0</v>
      </c>
      <c r="H206" s="38" t="str">
        <f t="shared" si="7"/>
        <v/>
      </c>
      <c r="I206" s="44"/>
    </row>
    <row r="207" spans="1:15" ht="15" customHeight="1" x14ac:dyDescent="0.25">
      <c r="A207" s="141" t="s">
        <v>18</v>
      </c>
      <c r="B207" s="142" t="s">
        <v>39</v>
      </c>
      <c r="C207" s="94"/>
      <c r="D207" s="143"/>
      <c r="E207" s="143"/>
      <c r="F207" s="143"/>
      <c r="G207" s="71">
        <f t="shared" si="6"/>
        <v>0</v>
      </c>
      <c r="H207" s="67" t="str">
        <f t="shared" si="7"/>
        <v/>
      </c>
      <c r="I207" s="66"/>
      <c r="J207" s="112"/>
      <c r="K207" s="112"/>
      <c r="L207" s="112"/>
      <c r="M207" s="112"/>
      <c r="N207" s="112"/>
      <c r="O207" s="112"/>
    </row>
    <row r="208" spans="1:15" ht="15" customHeight="1" x14ac:dyDescent="0.25">
      <c r="A208" s="141" t="s">
        <v>18</v>
      </c>
      <c r="B208" s="112" t="s">
        <v>40</v>
      </c>
      <c r="C208" s="78"/>
      <c r="D208" s="146"/>
      <c r="E208" s="146"/>
      <c r="F208" s="146"/>
      <c r="G208" s="40">
        <f t="shared" si="6"/>
        <v>0</v>
      </c>
      <c r="H208" s="38" t="str">
        <f t="shared" si="7"/>
        <v/>
      </c>
      <c r="I208" s="44"/>
      <c r="J208" s="112"/>
      <c r="K208" s="112"/>
      <c r="L208" s="112"/>
      <c r="M208" s="112"/>
      <c r="N208" s="112"/>
      <c r="O208" s="112"/>
    </row>
    <row r="209" spans="1:15" ht="15" customHeight="1" x14ac:dyDescent="0.25">
      <c r="A209" s="141" t="s">
        <v>18</v>
      </c>
      <c r="B209" s="142" t="s">
        <v>41</v>
      </c>
      <c r="C209" s="94"/>
      <c r="D209" s="143"/>
      <c r="E209" s="143"/>
      <c r="F209" s="143"/>
      <c r="G209" s="71">
        <f t="shared" si="6"/>
        <v>0</v>
      </c>
      <c r="H209" s="67" t="str">
        <f t="shared" si="7"/>
        <v/>
      </c>
      <c r="I209" s="88"/>
      <c r="J209" s="112"/>
      <c r="K209" s="112"/>
      <c r="L209" s="112"/>
      <c r="M209" s="112"/>
      <c r="N209" s="112"/>
      <c r="O209" s="112"/>
    </row>
    <row r="210" spans="1:15" ht="15" customHeight="1" x14ac:dyDescent="0.25">
      <c r="A210" s="141" t="s">
        <v>18</v>
      </c>
      <c r="B210" s="112" t="s">
        <v>42</v>
      </c>
      <c r="C210" s="78"/>
      <c r="D210" s="146"/>
      <c r="E210" s="146"/>
      <c r="F210" s="146"/>
      <c r="G210" s="40">
        <f t="shared" si="6"/>
        <v>0</v>
      </c>
      <c r="H210" s="38" t="str">
        <f t="shared" si="7"/>
        <v/>
      </c>
      <c r="I210" s="44"/>
      <c r="J210" s="112"/>
      <c r="K210" s="112"/>
      <c r="L210" s="112"/>
      <c r="M210" s="112"/>
      <c r="N210" s="112"/>
      <c r="O210" s="112"/>
    </row>
    <row r="211" spans="1:15" ht="15" customHeight="1" x14ac:dyDescent="0.25">
      <c r="A211" s="141" t="s">
        <v>18</v>
      </c>
      <c r="B211" s="142" t="s">
        <v>43</v>
      </c>
      <c r="C211" s="94"/>
      <c r="D211" s="143"/>
      <c r="E211" s="143"/>
      <c r="F211" s="143"/>
      <c r="G211" s="71">
        <f t="shared" si="6"/>
        <v>0</v>
      </c>
      <c r="H211" s="67" t="str">
        <f t="shared" si="7"/>
        <v/>
      </c>
      <c r="I211" s="66"/>
      <c r="J211" s="112"/>
      <c r="K211" s="112"/>
      <c r="L211" s="112"/>
      <c r="M211" s="112"/>
      <c r="N211" s="112"/>
      <c r="O211" s="112"/>
    </row>
    <row r="212" spans="1:15" ht="15" customHeight="1" x14ac:dyDescent="0.25">
      <c r="A212" s="141" t="s">
        <v>18</v>
      </c>
      <c r="B212" s="112" t="s">
        <v>44</v>
      </c>
      <c r="C212" s="78"/>
      <c r="D212" s="146"/>
      <c r="E212" s="146"/>
      <c r="F212" s="146"/>
      <c r="G212" s="40">
        <f t="shared" si="6"/>
        <v>0</v>
      </c>
      <c r="H212" s="38" t="str">
        <f t="shared" si="7"/>
        <v/>
      </c>
      <c r="I212" s="44"/>
      <c r="J212" s="112"/>
      <c r="K212" s="112"/>
      <c r="L212" s="112"/>
      <c r="M212" s="112"/>
      <c r="N212" s="112"/>
      <c r="O212" s="112"/>
    </row>
    <row r="213" spans="1:15" ht="15" customHeight="1" x14ac:dyDescent="0.25">
      <c r="A213" s="141" t="s">
        <v>18</v>
      </c>
      <c r="B213" s="142" t="s">
        <v>45</v>
      </c>
      <c r="C213" s="94"/>
      <c r="D213" s="143"/>
      <c r="E213" s="143"/>
      <c r="F213" s="143"/>
      <c r="G213" s="71">
        <f t="shared" si="6"/>
        <v>0</v>
      </c>
      <c r="H213" s="67" t="str">
        <f t="shared" si="7"/>
        <v/>
      </c>
      <c r="I213" s="88"/>
      <c r="J213" s="112"/>
      <c r="K213" s="112"/>
      <c r="L213" s="112"/>
      <c r="M213" s="112"/>
      <c r="N213" s="112"/>
      <c r="O213" s="112"/>
    </row>
    <row r="214" spans="1:15" ht="15" customHeight="1" x14ac:dyDescent="0.25">
      <c r="A214" s="141" t="s">
        <v>18</v>
      </c>
      <c r="B214" s="112" t="s">
        <v>46</v>
      </c>
      <c r="C214" s="78"/>
      <c r="D214" s="146"/>
      <c r="E214" s="146"/>
      <c r="F214" s="146"/>
      <c r="G214" s="40">
        <f t="shared" si="6"/>
        <v>0</v>
      </c>
      <c r="H214" s="38" t="str">
        <f t="shared" si="7"/>
        <v/>
      </c>
      <c r="I214" s="33"/>
      <c r="J214" s="112"/>
      <c r="K214" s="112"/>
      <c r="L214" s="112"/>
      <c r="M214" s="112"/>
      <c r="N214" s="112"/>
      <c r="O214" s="112"/>
    </row>
    <row r="215" spans="1:15" ht="15" customHeight="1" x14ac:dyDescent="0.25">
      <c r="A215" s="141" t="s">
        <v>18</v>
      </c>
      <c r="B215" s="142" t="s">
        <v>47</v>
      </c>
      <c r="C215" s="94"/>
      <c r="D215" s="143"/>
      <c r="E215" s="143"/>
      <c r="F215" s="143"/>
      <c r="G215" s="71">
        <f t="shared" si="6"/>
        <v>0</v>
      </c>
      <c r="H215" s="67" t="str">
        <f t="shared" si="7"/>
        <v/>
      </c>
      <c r="I215" s="88"/>
      <c r="J215" s="112"/>
      <c r="K215" s="112"/>
      <c r="L215" s="112"/>
      <c r="M215" s="112"/>
      <c r="N215" s="112"/>
      <c r="O215" s="112"/>
    </row>
    <row r="216" spans="1:15" ht="15" customHeight="1" x14ac:dyDescent="0.25">
      <c r="A216" s="141" t="s">
        <v>18</v>
      </c>
      <c r="B216" s="112" t="s">
        <v>48</v>
      </c>
      <c r="C216" s="78"/>
      <c r="D216" s="146"/>
      <c r="E216" s="146"/>
      <c r="F216" s="146"/>
      <c r="G216" s="40">
        <f t="shared" si="6"/>
        <v>0</v>
      </c>
      <c r="H216" s="38" t="str">
        <f t="shared" si="7"/>
        <v/>
      </c>
      <c r="I216" s="44"/>
      <c r="J216" s="112"/>
      <c r="K216" s="112"/>
      <c r="L216" s="112"/>
      <c r="M216" s="112"/>
      <c r="N216" s="112"/>
      <c r="O216" s="112"/>
    </row>
    <row r="217" spans="1:15" ht="15" customHeight="1" x14ac:dyDescent="0.25">
      <c r="A217" s="141" t="s">
        <v>18</v>
      </c>
      <c r="B217" s="142" t="s">
        <v>49</v>
      </c>
      <c r="C217" s="94"/>
      <c r="D217" s="143"/>
      <c r="E217" s="143"/>
      <c r="F217" s="143"/>
      <c r="G217" s="71">
        <f t="shared" si="6"/>
        <v>0</v>
      </c>
      <c r="H217" s="67" t="str">
        <f t="shared" si="7"/>
        <v/>
      </c>
      <c r="I217" s="66"/>
      <c r="J217" s="112"/>
      <c r="K217" s="112"/>
      <c r="L217" s="112"/>
      <c r="M217" s="112"/>
      <c r="N217" s="112"/>
      <c r="O217" s="112"/>
    </row>
    <row r="218" spans="1:15" ht="15" customHeight="1" x14ac:dyDescent="0.25">
      <c r="A218" s="141" t="s">
        <v>18</v>
      </c>
      <c r="B218" s="112" t="s">
        <v>50</v>
      </c>
      <c r="C218" s="78"/>
      <c r="D218" s="146"/>
      <c r="E218" s="146"/>
      <c r="F218" s="146"/>
      <c r="G218" s="40">
        <f t="shared" si="6"/>
        <v>0</v>
      </c>
      <c r="H218" s="38" t="str">
        <f t="shared" si="7"/>
        <v/>
      </c>
      <c r="I218" s="33"/>
      <c r="J218" s="112"/>
      <c r="K218" s="112"/>
      <c r="L218" s="112"/>
      <c r="M218" s="112"/>
      <c r="N218" s="112"/>
      <c r="O218" s="112"/>
    </row>
    <row r="219" spans="1:15" ht="15" customHeight="1" x14ac:dyDescent="0.25">
      <c r="A219" s="141" t="s">
        <v>18</v>
      </c>
      <c r="B219" s="142" t="s">
        <v>51</v>
      </c>
      <c r="C219" s="94"/>
      <c r="D219" s="143"/>
      <c r="E219" s="143"/>
      <c r="F219" s="143"/>
      <c r="G219" s="71">
        <f t="shared" si="6"/>
        <v>0</v>
      </c>
      <c r="H219" s="67" t="str">
        <f t="shared" si="7"/>
        <v/>
      </c>
      <c r="I219" s="66"/>
      <c r="J219" s="112"/>
      <c r="K219" s="112"/>
      <c r="L219" s="112"/>
      <c r="M219" s="112"/>
      <c r="N219" s="112"/>
      <c r="O219" s="112"/>
    </row>
    <row r="220" spans="1:15" ht="15" customHeight="1" x14ac:dyDescent="0.25">
      <c r="A220" s="141" t="s">
        <v>18</v>
      </c>
      <c r="B220" s="112" t="s">
        <v>52</v>
      </c>
      <c r="C220" s="78"/>
      <c r="D220" s="146"/>
      <c r="E220" s="146"/>
      <c r="F220" s="146"/>
      <c r="G220" s="40">
        <f t="shared" si="6"/>
        <v>0</v>
      </c>
      <c r="H220" s="38" t="str">
        <f t="shared" si="7"/>
        <v/>
      </c>
      <c r="I220" s="33"/>
      <c r="J220" s="112"/>
      <c r="K220" s="112"/>
      <c r="L220" s="112"/>
      <c r="M220" s="112"/>
      <c r="N220" s="112"/>
      <c r="O220" s="112"/>
    </row>
    <row r="221" spans="1:15" ht="15" customHeight="1" x14ac:dyDescent="0.25">
      <c r="A221" s="141" t="s">
        <v>18</v>
      </c>
      <c r="B221" s="142" t="s">
        <v>53</v>
      </c>
      <c r="C221" s="94"/>
      <c r="D221" s="143"/>
      <c r="E221" s="143"/>
      <c r="F221" s="143"/>
      <c r="G221" s="71">
        <f t="shared" si="6"/>
        <v>0</v>
      </c>
      <c r="H221" s="67" t="str">
        <f t="shared" si="7"/>
        <v/>
      </c>
      <c r="I221" s="66"/>
      <c r="J221" s="112"/>
      <c r="K221" s="112"/>
      <c r="L221" s="112"/>
      <c r="M221" s="112"/>
      <c r="N221" s="112"/>
      <c r="O221" s="112"/>
    </row>
    <row r="222" spans="1:15" ht="15" customHeight="1" x14ac:dyDescent="0.25">
      <c r="A222" s="141" t="s">
        <v>18</v>
      </c>
      <c r="B222" s="112" t="s">
        <v>54</v>
      </c>
      <c r="C222" s="78"/>
      <c r="D222" s="146"/>
      <c r="E222" s="146"/>
      <c r="F222" s="146"/>
      <c r="G222" s="40">
        <f t="shared" si="6"/>
        <v>0</v>
      </c>
      <c r="H222" s="38" t="str">
        <f t="shared" si="7"/>
        <v/>
      </c>
      <c r="I222" s="33"/>
      <c r="J222" s="112"/>
      <c r="K222" s="112"/>
      <c r="L222" s="112"/>
      <c r="M222" s="112"/>
      <c r="N222" s="112"/>
      <c r="O222" s="112"/>
    </row>
    <row r="223" spans="1:15" ht="15" customHeight="1" x14ac:dyDescent="0.25">
      <c r="A223" s="141" t="s">
        <v>18</v>
      </c>
      <c r="B223" s="142" t="s">
        <v>55</v>
      </c>
      <c r="C223" s="94"/>
      <c r="D223" s="143"/>
      <c r="E223" s="143"/>
      <c r="F223" s="143"/>
      <c r="G223" s="71">
        <f t="shared" si="6"/>
        <v>0</v>
      </c>
      <c r="H223" s="67" t="str">
        <f t="shared" si="7"/>
        <v/>
      </c>
      <c r="I223" s="66"/>
      <c r="J223" s="112"/>
      <c r="K223" s="112"/>
      <c r="L223" s="112"/>
      <c r="M223" s="112"/>
      <c r="N223" s="112"/>
      <c r="O223" s="112"/>
    </row>
    <row r="224" spans="1:15" ht="15" customHeight="1" x14ac:dyDescent="0.25">
      <c r="A224" s="141" t="s">
        <v>18</v>
      </c>
      <c r="B224" s="112" t="s">
        <v>56</v>
      </c>
      <c r="C224" s="78"/>
      <c r="D224" s="146"/>
      <c r="E224" s="146"/>
      <c r="F224" s="146"/>
      <c r="G224" s="40">
        <f t="shared" si="6"/>
        <v>0</v>
      </c>
      <c r="H224" s="38" t="str">
        <f t="shared" si="7"/>
        <v/>
      </c>
      <c r="I224" s="33"/>
      <c r="J224" s="112"/>
      <c r="K224" s="112"/>
      <c r="L224" s="112"/>
      <c r="M224" s="112"/>
      <c r="N224" s="112"/>
      <c r="O224" s="112"/>
    </row>
    <row r="225" spans="1:15" ht="15" customHeight="1" x14ac:dyDescent="0.25">
      <c r="A225" s="141" t="s">
        <v>18</v>
      </c>
      <c r="B225" s="142" t="s">
        <v>57</v>
      </c>
      <c r="C225" s="94"/>
      <c r="D225" s="143"/>
      <c r="E225" s="143"/>
      <c r="F225" s="143"/>
      <c r="G225" s="71">
        <f t="shared" si="6"/>
        <v>0</v>
      </c>
      <c r="H225" s="67" t="str">
        <f t="shared" si="7"/>
        <v/>
      </c>
      <c r="I225" s="66"/>
      <c r="J225" s="112"/>
      <c r="K225" s="112"/>
      <c r="L225" s="112"/>
      <c r="M225" s="112"/>
      <c r="N225" s="112"/>
      <c r="O225" s="112"/>
    </row>
    <row r="226" spans="1:15" ht="15" customHeight="1" x14ac:dyDescent="0.25">
      <c r="A226" s="141" t="s">
        <v>18</v>
      </c>
      <c r="B226" s="112" t="s">
        <v>58</v>
      </c>
      <c r="C226" s="78"/>
      <c r="D226" s="146"/>
      <c r="E226" s="146"/>
      <c r="F226" s="146"/>
      <c r="G226" s="40">
        <f t="shared" si="6"/>
        <v>0</v>
      </c>
      <c r="H226" s="38" t="str">
        <f t="shared" si="7"/>
        <v/>
      </c>
      <c r="I226" s="44"/>
      <c r="J226" s="112"/>
      <c r="K226" s="112"/>
      <c r="L226" s="112"/>
      <c r="M226" s="112"/>
      <c r="N226" s="112"/>
      <c r="O226" s="112"/>
    </row>
    <row r="227" spans="1:15" ht="15" customHeight="1" x14ac:dyDescent="0.25">
      <c r="A227" s="141" t="s">
        <v>18</v>
      </c>
      <c r="B227" s="142" t="s">
        <v>59</v>
      </c>
      <c r="C227" s="94"/>
      <c r="D227" s="143"/>
      <c r="E227" s="143"/>
      <c r="F227" s="143"/>
      <c r="G227" s="71">
        <f t="shared" si="6"/>
        <v>0</v>
      </c>
      <c r="H227" s="67" t="str">
        <f t="shared" si="7"/>
        <v/>
      </c>
      <c r="I227" s="88"/>
      <c r="J227" s="112"/>
      <c r="K227" s="112"/>
      <c r="L227" s="112"/>
      <c r="M227" s="112"/>
      <c r="N227" s="112"/>
      <c r="O227" s="112"/>
    </row>
    <row r="228" spans="1:15" ht="15" customHeight="1" x14ac:dyDescent="0.25">
      <c r="A228" s="141" t="s">
        <v>18</v>
      </c>
      <c r="B228" s="112" t="s">
        <v>60</v>
      </c>
      <c r="C228" s="78"/>
      <c r="D228" s="146"/>
      <c r="E228" s="146"/>
      <c r="F228" s="146"/>
      <c r="G228" s="40">
        <f t="shared" si="6"/>
        <v>0</v>
      </c>
      <c r="H228" s="38" t="str">
        <f t="shared" si="7"/>
        <v/>
      </c>
      <c r="I228" s="44"/>
      <c r="J228" s="112"/>
      <c r="K228" s="112"/>
      <c r="L228" s="112"/>
      <c r="M228" s="112"/>
      <c r="N228" s="112"/>
      <c r="O228" s="112"/>
    </row>
    <row r="229" spans="1:15" ht="15" customHeight="1" x14ac:dyDescent="0.25">
      <c r="A229" s="141" t="s">
        <v>18</v>
      </c>
      <c r="B229" s="142" t="s">
        <v>61</v>
      </c>
      <c r="C229" s="94"/>
      <c r="D229" s="143"/>
      <c r="E229" s="143"/>
      <c r="F229" s="143"/>
      <c r="G229" s="71">
        <f t="shared" si="6"/>
        <v>0</v>
      </c>
      <c r="H229" s="67" t="str">
        <f t="shared" si="7"/>
        <v/>
      </c>
      <c r="I229" s="88"/>
      <c r="J229" s="112"/>
      <c r="K229" s="112"/>
      <c r="L229" s="112"/>
      <c r="M229" s="112"/>
      <c r="N229" s="112"/>
      <c r="O229" s="112"/>
    </row>
    <row r="230" spans="1:15" ht="15" customHeight="1" x14ac:dyDescent="0.25">
      <c r="A230" s="141" t="s">
        <v>18</v>
      </c>
      <c r="B230" s="112" t="s">
        <v>62</v>
      </c>
      <c r="C230" s="78"/>
      <c r="D230" s="146"/>
      <c r="E230" s="146"/>
      <c r="F230" s="146"/>
      <c r="G230" s="40">
        <f t="shared" si="6"/>
        <v>0</v>
      </c>
      <c r="H230" s="38" t="str">
        <f t="shared" si="7"/>
        <v/>
      </c>
      <c r="I230" s="44"/>
      <c r="J230" s="112"/>
      <c r="K230" s="112"/>
      <c r="L230" s="112"/>
      <c r="M230" s="112"/>
      <c r="N230" s="112"/>
      <c r="O230" s="112"/>
    </row>
    <row r="231" spans="1:15" ht="15" customHeight="1" x14ac:dyDescent="0.25">
      <c r="A231" s="141" t="s">
        <v>18</v>
      </c>
      <c r="B231" s="142" t="s">
        <v>63</v>
      </c>
      <c r="C231" s="94"/>
      <c r="D231" s="143"/>
      <c r="E231" s="143"/>
      <c r="F231" s="143"/>
      <c r="G231" s="71">
        <f t="shared" si="6"/>
        <v>0</v>
      </c>
      <c r="H231" s="67" t="str">
        <f t="shared" si="7"/>
        <v/>
      </c>
      <c r="I231" s="66"/>
      <c r="J231" s="112"/>
      <c r="K231" s="112"/>
      <c r="L231" s="112"/>
      <c r="M231" s="112"/>
      <c r="N231" s="112"/>
      <c r="O231" s="112"/>
    </row>
    <row r="232" spans="1:15" ht="15" customHeight="1" x14ac:dyDescent="0.25">
      <c r="A232" s="141" t="s">
        <v>18</v>
      </c>
      <c r="B232" s="112" t="s">
        <v>64</v>
      </c>
      <c r="C232" s="78"/>
      <c r="D232" s="146"/>
      <c r="E232" s="146"/>
      <c r="F232" s="146"/>
      <c r="G232" s="40">
        <f t="shared" si="6"/>
        <v>0</v>
      </c>
      <c r="H232" s="38" t="str">
        <f t="shared" si="7"/>
        <v/>
      </c>
      <c r="I232" s="44"/>
      <c r="J232" s="112"/>
      <c r="K232" s="112"/>
      <c r="L232" s="112"/>
      <c r="M232" s="112"/>
      <c r="N232" s="112"/>
      <c r="O232" s="112"/>
    </row>
    <row r="233" spans="1:15" ht="15" customHeight="1" x14ac:dyDescent="0.25">
      <c r="A233" s="141" t="s">
        <v>18</v>
      </c>
      <c r="B233" s="142" t="s">
        <v>65</v>
      </c>
      <c r="C233" s="94"/>
      <c r="D233" s="143"/>
      <c r="E233" s="143"/>
      <c r="F233" s="143"/>
      <c r="G233" s="71">
        <f t="shared" si="6"/>
        <v>0</v>
      </c>
      <c r="H233" s="67" t="str">
        <f t="shared" si="7"/>
        <v/>
      </c>
      <c r="I233" s="88"/>
      <c r="J233" s="112"/>
      <c r="K233" s="112"/>
      <c r="L233" s="112"/>
      <c r="M233" s="112"/>
      <c r="N233" s="112"/>
      <c r="O233" s="112"/>
    </row>
    <row r="234" spans="1:15" ht="15" customHeight="1" x14ac:dyDescent="0.25">
      <c r="A234" s="141" t="s">
        <v>18</v>
      </c>
      <c r="B234" s="112" t="s">
        <v>66</v>
      </c>
      <c r="C234" s="78"/>
      <c r="D234" s="146"/>
      <c r="E234" s="146"/>
      <c r="F234" s="146"/>
      <c r="G234" s="40">
        <f t="shared" si="6"/>
        <v>0</v>
      </c>
      <c r="H234" s="38" t="str">
        <f t="shared" si="7"/>
        <v/>
      </c>
      <c r="I234" s="44"/>
      <c r="J234" s="112"/>
      <c r="K234" s="112"/>
      <c r="L234" s="112"/>
      <c r="M234" s="112"/>
      <c r="N234" s="112"/>
      <c r="O234" s="112"/>
    </row>
    <row r="235" spans="1:15" ht="15" customHeight="1" x14ac:dyDescent="0.25">
      <c r="A235" s="141" t="s">
        <v>18</v>
      </c>
      <c r="B235" s="142" t="s">
        <v>67</v>
      </c>
      <c r="C235" s="94"/>
      <c r="D235" s="143"/>
      <c r="E235" s="143"/>
      <c r="F235" s="143"/>
      <c r="G235" s="71">
        <f t="shared" si="6"/>
        <v>0</v>
      </c>
      <c r="H235" s="67" t="str">
        <f t="shared" si="7"/>
        <v/>
      </c>
      <c r="I235" s="88"/>
      <c r="J235" s="112"/>
      <c r="K235" s="112"/>
      <c r="L235" s="112"/>
      <c r="M235" s="112"/>
      <c r="N235" s="112"/>
      <c r="O235" s="112"/>
    </row>
    <row r="236" spans="1:15" ht="15" customHeight="1" x14ac:dyDescent="0.25">
      <c r="A236" s="141" t="s">
        <v>18</v>
      </c>
      <c r="B236" s="112" t="s">
        <v>68</v>
      </c>
      <c r="C236" s="78"/>
      <c r="D236" s="146"/>
      <c r="E236" s="146"/>
      <c r="F236" s="146"/>
      <c r="G236" s="40">
        <f t="shared" si="6"/>
        <v>0</v>
      </c>
      <c r="H236" s="38" t="str">
        <f t="shared" si="7"/>
        <v/>
      </c>
      <c r="I236" s="44"/>
      <c r="J236" s="112"/>
      <c r="K236" s="112"/>
      <c r="L236" s="112"/>
      <c r="M236" s="112"/>
      <c r="N236" s="112"/>
      <c r="O236" s="112"/>
    </row>
    <row r="237" spans="1:15" ht="15" customHeight="1" x14ac:dyDescent="0.25">
      <c r="A237" s="141" t="s">
        <v>18</v>
      </c>
      <c r="B237" s="142" t="s">
        <v>69</v>
      </c>
      <c r="C237" s="94"/>
      <c r="D237" s="143"/>
      <c r="E237" s="143"/>
      <c r="F237" s="143"/>
      <c r="G237" s="71">
        <f t="shared" si="6"/>
        <v>0</v>
      </c>
      <c r="H237" s="67" t="str">
        <f t="shared" si="7"/>
        <v/>
      </c>
      <c r="I237" s="66"/>
      <c r="J237" s="112"/>
      <c r="K237" s="112"/>
      <c r="L237" s="112"/>
      <c r="M237" s="112"/>
      <c r="N237" s="112"/>
      <c r="O237" s="112"/>
    </row>
    <row r="238" spans="1:15" ht="15" customHeight="1" x14ac:dyDescent="0.25">
      <c r="A238" s="141" t="s">
        <v>18</v>
      </c>
      <c r="B238" s="112" t="s">
        <v>70</v>
      </c>
      <c r="C238" s="78"/>
      <c r="D238" s="146"/>
      <c r="E238" s="146"/>
      <c r="F238" s="146"/>
      <c r="G238" s="40">
        <f t="shared" si="6"/>
        <v>0</v>
      </c>
      <c r="H238" s="38" t="str">
        <f t="shared" si="7"/>
        <v/>
      </c>
      <c r="I238" s="44"/>
      <c r="J238" s="112"/>
      <c r="K238" s="112"/>
      <c r="L238" s="112"/>
      <c r="M238" s="112"/>
      <c r="N238" s="112"/>
      <c r="O238" s="112"/>
    </row>
    <row r="239" spans="1:15" ht="15" customHeight="1" x14ac:dyDescent="0.25">
      <c r="A239" s="141" t="s">
        <v>18</v>
      </c>
      <c r="B239" s="142" t="s">
        <v>71</v>
      </c>
      <c r="C239" s="94"/>
      <c r="D239" s="143"/>
      <c r="E239" s="143"/>
      <c r="F239" s="143"/>
      <c r="G239" s="71">
        <f t="shared" si="6"/>
        <v>0</v>
      </c>
      <c r="H239" s="67" t="str">
        <f t="shared" si="7"/>
        <v/>
      </c>
      <c r="I239" s="88"/>
      <c r="J239" s="112"/>
      <c r="K239" s="112"/>
      <c r="L239" s="112"/>
      <c r="M239" s="112"/>
      <c r="N239" s="112"/>
      <c r="O239" s="112"/>
    </row>
    <row r="240" spans="1:15" ht="15" customHeight="1" x14ac:dyDescent="0.25">
      <c r="A240" s="141" t="s">
        <v>18</v>
      </c>
      <c r="B240" s="112" t="s">
        <v>72</v>
      </c>
      <c r="C240" s="78"/>
      <c r="D240" s="146"/>
      <c r="E240" s="146"/>
      <c r="F240" s="146"/>
      <c r="G240" s="40">
        <f t="shared" si="6"/>
        <v>0</v>
      </c>
      <c r="H240" s="38" t="str">
        <f t="shared" si="7"/>
        <v/>
      </c>
      <c r="I240" s="44"/>
      <c r="J240" s="112"/>
      <c r="K240" s="112"/>
      <c r="L240" s="112"/>
      <c r="M240" s="112"/>
      <c r="N240" s="112"/>
      <c r="O240" s="112"/>
    </row>
    <row r="241" spans="1:15" ht="15" customHeight="1" x14ac:dyDescent="0.25">
      <c r="A241" s="141" t="s">
        <v>18</v>
      </c>
      <c r="B241" s="142" t="s">
        <v>73</v>
      </c>
      <c r="C241" s="94"/>
      <c r="D241" s="143"/>
      <c r="E241" s="143"/>
      <c r="F241" s="143"/>
      <c r="G241" s="71">
        <f t="shared" si="6"/>
        <v>0</v>
      </c>
      <c r="H241" s="67" t="str">
        <f t="shared" si="7"/>
        <v/>
      </c>
      <c r="I241" s="66"/>
      <c r="J241" s="112"/>
      <c r="K241" s="112"/>
      <c r="L241" s="112"/>
      <c r="M241" s="112"/>
      <c r="N241" s="112"/>
      <c r="O241" s="112"/>
    </row>
    <row r="242" spans="1:15" ht="15" customHeight="1" x14ac:dyDescent="0.25">
      <c r="A242" s="141" t="s">
        <v>18</v>
      </c>
      <c r="B242" s="112" t="s">
        <v>74</v>
      </c>
      <c r="C242" s="78"/>
      <c r="D242" s="146"/>
      <c r="E242" s="146"/>
      <c r="F242" s="146"/>
      <c r="G242" s="40">
        <f t="shared" si="6"/>
        <v>0</v>
      </c>
      <c r="H242" s="38" t="str">
        <f t="shared" si="7"/>
        <v/>
      </c>
      <c r="I242" s="44"/>
      <c r="J242" s="112"/>
      <c r="K242" s="112"/>
      <c r="L242" s="112"/>
      <c r="M242" s="112"/>
      <c r="N242" s="112"/>
      <c r="O242" s="112"/>
    </row>
    <row r="243" spans="1:15" ht="15" customHeight="1" x14ac:dyDescent="0.25">
      <c r="A243" s="141" t="s">
        <v>18</v>
      </c>
      <c r="B243" s="142" t="s">
        <v>75</v>
      </c>
      <c r="C243" s="94"/>
      <c r="D243" s="143"/>
      <c r="E243" s="143"/>
      <c r="F243" s="143"/>
      <c r="G243" s="71">
        <f t="shared" si="6"/>
        <v>0</v>
      </c>
      <c r="H243" s="67" t="str">
        <f t="shared" si="7"/>
        <v/>
      </c>
      <c r="I243" s="66"/>
      <c r="J243" s="112"/>
      <c r="K243" s="112"/>
      <c r="L243" s="112"/>
      <c r="M243" s="112"/>
      <c r="N243" s="112"/>
      <c r="O243" s="112"/>
    </row>
    <row r="244" spans="1:15" ht="15" customHeight="1" x14ac:dyDescent="0.25">
      <c r="A244" s="141" t="s">
        <v>18</v>
      </c>
      <c r="B244" s="112" t="s">
        <v>76</v>
      </c>
      <c r="C244" s="78"/>
      <c r="D244" s="146"/>
      <c r="E244" s="146"/>
      <c r="F244" s="146"/>
      <c r="G244" s="40">
        <f t="shared" si="6"/>
        <v>0</v>
      </c>
      <c r="H244" s="38" t="str">
        <f t="shared" si="7"/>
        <v/>
      </c>
      <c r="I244" s="44"/>
      <c r="J244" s="112"/>
      <c r="K244" s="112"/>
      <c r="L244" s="112"/>
      <c r="M244" s="112"/>
      <c r="N244" s="112"/>
      <c r="O244" s="112"/>
    </row>
    <row r="245" spans="1:15" ht="15" customHeight="1" x14ac:dyDescent="0.25">
      <c r="A245" s="141" t="s">
        <v>18</v>
      </c>
      <c r="B245" s="142" t="s">
        <v>77</v>
      </c>
      <c r="C245" s="94"/>
      <c r="D245" s="143"/>
      <c r="E245" s="143"/>
      <c r="F245" s="143"/>
      <c r="G245" s="71">
        <f t="shared" si="6"/>
        <v>0</v>
      </c>
      <c r="H245" s="67" t="str">
        <f t="shared" si="7"/>
        <v/>
      </c>
      <c r="I245" s="66"/>
      <c r="J245" s="112"/>
      <c r="K245" s="112"/>
      <c r="L245" s="112"/>
      <c r="M245" s="112"/>
      <c r="N245" s="112"/>
      <c r="O245" s="112"/>
    </row>
    <row r="246" spans="1:15" ht="15" customHeight="1" x14ac:dyDescent="0.25">
      <c r="A246" s="141" t="s">
        <v>18</v>
      </c>
      <c r="B246" s="112" t="s">
        <v>104</v>
      </c>
      <c r="C246" s="78"/>
      <c r="D246" s="146"/>
      <c r="E246" s="146"/>
      <c r="F246" s="146"/>
      <c r="G246" s="40">
        <f t="shared" si="6"/>
        <v>0</v>
      </c>
      <c r="H246" s="38" t="str">
        <f t="shared" si="7"/>
        <v/>
      </c>
      <c r="I246" s="44"/>
      <c r="J246" s="112"/>
      <c r="K246" s="112"/>
      <c r="L246" s="112"/>
      <c r="M246" s="112"/>
      <c r="N246" s="112"/>
      <c r="O246" s="112"/>
    </row>
    <row r="247" spans="1:15" ht="15" customHeight="1" x14ac:dyDescent="0.25">
      <c r="A247" s="141" t="s">
        <v>18</v>
      </c>
      <c r="B247" s="142" t="s">
        <v>105</v>
      </c>
      <c r="C247" s="94"/>
      <c r="D247" s="143"/>
      <c r="E247" s="143"/>
      <c r="F247" s="143"/>
      <c r="G247" s="71">
        <f t="shared" si="6"/>
        <v>0</v>
      </c>
      <c r="H247" s="67" t="str">
        <f t="shared" si="7"/>
        <v/>
      </c>
      <c r="I247" s="66"/>
      <c r="J247" s="112"/>
      <c r="K247" s="112"/>
      <c r="L247" s="112"/>
      <c r="M247" s="112"/>
      <c r="N247" s="112"/>
      <c r="O247" s="112"/>
    </row>
    <row r="248" spans="1:15" ht="15" customHeight="1" x14ac:dyDescent="0.25">
      <c r="A248" s="141" t="s">
        <v>18</v>
      </c>
      <c r="B248" s="112" t="s">
        <v>106</v>
      </c>
      <c r="C248" s="78"/>
      <c r="D248" s="146"/>
      <c r="E248" s="146"/>
      <c r="F248" s="146"/>
      <c r="G248" s="40">
        <f t="shared" si="6"/>
        <v>0</v>
      </c>
      <c r="H248" s="38" t="str">
        <f t="shared" si="7"/>
        <v/>
      </c>
      <c r="I248" s="44"/>
      <c r="J248" s="112"/>
      <c r="K248" s="112"/>
      <c r="L248" s="112"/>
      <c r="M248" s="112"/>
      <c r="N248" s="112"/>
      <c r="O248" s="112"/>
    </row>
    <row r="249" spans="1:15" ht="15" customHeight="1" x14ac:dyDescent="0.25">
      <c r="A249" s="141" t="s">
        <v>18</v>
      </c>
      <c r="B249" s="142" t="s">
        <v>107</v>
      </c>
      <c r="C249" s="94"/>
      <c r="D249" s="143"/>
      <c r="E249" s="143"/>
      <c r="F249" s="143"/>
      <c r="G249" s="71">
        <f t="shared" si="6"/>
        <v>0</v>
      </c>
      <c r="H249" s="67" t="str">
        <f t="shared" si="7"/>
        <v/>
      </c>
      <c r="I249" s="66"/>
      <c r="J249" s="112"/>
      <c r="K249" s="112"/>
      <c r="L249" s="112"/>
      <c r="M249" s="112"/>
      <c r="N249" s="112"/>
      <c r="O249" s="112"/>
    </row>
    <row r="250" spans="1:15" ht="15" customHeight="1" x14ac:dyDescent="0.25">
      <c r="A250" s="141" t="s">
        <v>18</v>
      </c>
      <c r="B250" s="112" t="s">
        <v>108</v>
      </c>
      <c r="C250" s="78"/>
      <c r="D250" s="146"/>
      <c r="E250" s="146"/>
      <c r="F250" s="146"/>
      <c r="G250" s="40">
        <f t="shared" si="6"/>
        <v>0</v>
      </c>
      <c r="H250" s="38" t="str">
        <f t="shared" si="7"/>
        <v/>
      </c>
      <c r="I250" s="44"/>
      <c r="J250" s="112"/>
      <c r="K250" s="112"/>
      <c r="L250" s="112"/>
      <c r="M250" s="112"/>
      <c r="N250" s="112"/>
      <c r="O250" s="112"/>
    </row>
    <row r="251" spans="1:15" ht="15" customHeight="1" x14ac:dyDescent="0.25">
      <c r="A251" s="141" t="s">
        <v>18</v>
      </c>
      <c r="B251" s="142" t="s">
        <v>109</v>
      </c>
      <c r="C251" s="94"/>
      <c r="D251" s="143"/>
      <c r="E251" s="143"/>
      <c r="F251" s="143"/>
      <c r="G251" s="71">
        <f t="shared" si="6"/>
        <v>0</v>
      </c>
      <c r="H251" s="67" t="str">
        <f t="shared" si="7"/>
        <v/>
      </c>
      <c r="I251" s="66"/>
      <c r="J251" s="112"/>
      <c r="K251" s="112"/>
      <c r="L251" s="112"/>
      <c r="M251" s="112"/>
      <c r="N251" s="112"/>
      <c r="O251" s="112"/>
    </row>
    <row r="252" spans="1:15" ht="15" customHeight="1" x14ac:dyDescent="0.25">
      <c r="A252" s="141" t="s">
        <v>18</v>
      </c>
      <c r="B252" s="112" t="s">
        <v>110</v>
      </c>
      <c r="C252" s="78"/>
      <c r="D252" s="146"/>
      <c r="E252" s="146"/>
      <c r="F252" s="146"/>
      <c r="G252" s="40">
        <f t="shared" si="6"/>
        <v>0</v>
      </c>
      <c r="H252" s="38" t="str">
        <f t="shared" si="7"/>
        <v/>
      </c>
      <c r="I252" s="44"/>
      <c r="J252" s="112"/>
      <c r="K252" s="112"/>
      <c r="L252" s="112"/>
      <c r="M252" s="112"/>
      <c r="N252" s="112"/>
      <c r="O252" s="112"/>
    </row>
    <row r="253" spans="1:15" ht="15" customHeight="1" x14ac:dyDescent="0.25">
      <c r="A253" s="141" t="s">
        <v>18</v>
      </c>
      <c r="B253" s="142" t="s">
        <v>111</v>
      </c>
      <c r="C253" s="94"/>
      <c r="D253" s="143"/>
      <c r="E253" s="143"/>
      <c r="F253" s="143"/>
      <c r="G253" s="71">
        <f t="shared" si="6"/>
        <v>0</v>
      </c>
      <c r="H253" s="67" t="str">
        <f t="shared" si="7"/>
        <v/>
      </c>
      <c r="I253" s="66"/>
      <c r="J253" s="112"/>
      <c r="K253" s="112"/>
      <c r="L253" s="112"/>
      <c r="M253" s="112"/>
      <c r="N253" s="112"/>
      <c r="O253" s="112"/>
    </row>
    <row r="254" spans="1:15" ht="15" customHeight="1" x14ac:dyDescent="0.25">
      <c r="A254" s="141" t="s">
        <v>18</v>
      </c>
      <c r="B254" s="112" t="s">
        <v>78</v>
      </c>
      <c r="C254" s="78"/>
      <c r="D254" s="146"/>
      <c r="E254" s="146"/>
      <c r="F254" s="146"/>
      <c r="G254" s="40">
        <f t="shared" si="6"/>
        <v>0</v>
      </c>
      <c r="H254" s="38" t="str">
        <f t="shared" si="7"/>
        <v/>
      </c>
      <c r="I254" s="33"/>
      <c r="J254" s="112"/>
      <c r="K254" s="112"/>
      <c r="L254" s="112"/>
      <c r="M254" s="112"/>
      <c r="N254" s="112"/>
      <c r="O254" s="112"/>
    </row>
    <row r="255" spans="1:15" ht="15" customHeight="1" x14ac:dyDescent="0.25">
      <c r="A255" s="141" t="s">
        <v>18</v>
      </c>
      <c r="B255" s="162" t="s">
        <v>14</v>
      </c>
      <c r="C255" s="163">
        <f>SUMIFS((C7:C254),(A7:A254),A255)</f>
        <v>0</v>
      </c>
      <c r="D255" s="163">
        <f>SUMIFS((D7:D254),(A7:A254),A255)</f>
        <v>0</v>
      </c>
      <c r="E255" s="163">
        <f>SUMIFS((E7:E254),(A7:A254),A255)</f>
        <v>0</v>
      </c>
      <c r="F255" s="163">
        <f>SUMIFS((F7:F254),(A7:A254),A255)</f>
        <v>0</v>
      </c>
      <c r="G255" s="74">
        <f t="shared" si="6"/>
        <v>0</v>
      </c>
      <c r="H255" s="75" t="str">
        <f t="shared" si="7"/>
        <v/>
      </c>
      <c r="I255" s="79"/>
      <c r="J255" s="112"/>
      <c r="K255" s="112"/>
      <c r="L255" s="112"/>
      <c r="M255" s="112"/>
      <c r="N255" s="112"/>
      <c r="O255" s="112"/>
    </row>
    <row r="256" spans="1:15" ht="15" customHeight="1" x14ac:dyDescent="0.25">
      <c r="A256" s="35" t="s">
        <v>19</v>
      </c>
      <c r="C256" s="146"/>
      <c r="D256" s="42"/>
      <c r="E256" s="42"/>
      <c r="F256" s="42"/>
      <c r="G256" s="40">
        <f t="shared" si="6"/>
        <v>0</v>
      </c>
      <c r="H256" s="38" t="str">
        <f t="shared" si="7"/>
        <v/>
      </c>
      <c r="I256" s="33"/>
    </row>
    <row r="257" spans="1:15" ht="15" customHeight="1" x14ac:dyDescent="0.25">
      <c r="A257" s="141" t="s">
        <v>19</v>
      </c>
      <c r="B257" s="142" t="s">
        <v>39</v>
      </c>
      <c r="C257" s="94"/>
      <c r="D257" s="143"/>
      <c r="E257" s="143"/>
      <c r="F257" s="143"/>
      <c r="G257" s="71">
        <f t="shared" si="6"/>
        <v>0</v>
      </c>
      <c r="H257" s="67" t="str">
        <f t="shared" si="7"/>
        <v/>
      </c>
      <c r="I257" s="66"/>
      <c r="J257" s="112"/>
      <c r="K257" s="112"/>
      <c r="L257" s="112"/>
      <c r="M257" s="112"/>
      <c r="N257" s="112"/>
      <c r="O257" s="112"/>
    </row>
    <row r="258" spans="1:15" ht="15" customHeight="1" x14ac:dyDescent="0.25">
      <c r="A258" s="141" t="s">
        <v>19</v>
      </c>
      <c r="B258" s="112" t="s">
        <v>40</v>
      </c>
      <c r="C258" s="78"/>
      <c r="D258" s="146"/>
      <c r="E258" s="146"/>
      <c r="F258" s="146"/>
      <c r="G258" s="40">
        <f t="shared" si="6"/>
        <v>0</v>
      </c>
      <c r="H258" s="38" t="str">
        <f t="shared" si="7"/>
        <v/>
      </c>
      <c r="I258" s="44"/>
      <c r="J258" s="112"/>
      <c r="K258" s="112"/>
      <c r="L258" s="112"/>
      <c r="M258" s="112"/>
      <c r="N258" s="112"/>
      <c r="O258" s="112"/>
    </row>
    <row r="259" spans="1:15" ht="15" customHeight="1" x14ac:dyDescent="0.25">
      <c r="A259" s="141" t="s">
        <v>19</v>
      </c>
      <c r="B259" s="142" t="s">
        <v>41</v>
      </c>
      <c r="C259" s="94"/>
      <c r="D259" s="143"/>
      <c r="E259" s="143"/>
      <c r="F259" s="143"/>
      <c r="G259" s="71">
        <f t="shared" si="6"/>
        <v>0</v>
      </c>
      <c r="H259" s="67" t="str">
        <f t="shared" si="7"/>
        <v/>
      </c>
      <c r="I259" s="88"/>
      <c r="J259" s="112"/>
      <c r="K259" s="112"/>
      <c r="L259" s="112"/>
      <c r="M259" s="112"/>
      <c r="N259" s="112"/>
      <c r="O259" s="112"/>
    </row>
    <row r="260" spans="1:15" ht="15" customHeight="1" x14ac:dyDescent="0.25">
      <c r="A260" s="141" t="s">
        <v>19</v>
      </c>
      <c r="B260" s="112" t="s">
        <v>42</v>
      </c>
      <c r="C260" s="78"/>
      <c r="D260" s="146"/>
      <c r="E260" s="146"/>
      <c r="F260" s="146"/>
      <c r="G260" s="40">
        <f t="shared" si="6"/>
        <v>0</v>
      </c>
      <c r="H260" s="38" t="str">
        <f t="shared" si="7"/>
        <v/>
      </c>
      <c r="I260" s="44"/>
      <c r="J260" s="112"/>
      <c r="K260" s="112"/>
      <c r="L260" s="112"/>
      <c r="M260" s="112"/>
      <c r="N260" s="112"/>
      <c r="O260" s="112"/>
    </row>
    <row r="261" spans="1:15" ht="15" customHeight="1" x14ac:dyDescent="0.25">
      <c r="A261" s="141" t="s">
        <v>19</v>
      </c>
      <c r="B261" s="142" t="s">
        <v>43</v>
      </c>
      <c r="C261" s="94"/>
      <c r="D261" s="143"/>
      <c r="E261" s="143"/>
      <c r="F261" s="143"/>
      <c r="G261" s="71">
        <f t="shared" si="6"/>
        <v>0</v>
      </c>
      <c r="H261" s="67" t="str">
        <f t="shared" si="7"/>
        <v/>
      </c>
      <c r="I261" s="66"/>
      <c r="J261" s="112"/>
      <c r="K261" s="112"/>
      <c r="L261" s="112"/>
      <c r="M261" s="112"/>
      <c r="N261" s="112"/>
      <c r="O261" s="112"/>
    </row>
    <row r="262" spans="1:15" ht="15" customHeight="1" x14ac:dyDescent="0.25">
      <c r="A262" s="141" t="s">
        <v>19</v>
      </c>
      <c r="B262" s="112" t="s">
        <v>44</v>
      </c>
      <c r="C262" s="78"/>
      <c r="D262" s="146"/>
      <c r="E262" s="146"/>
      <c r="F262" s="146"/>
      <c r="G262" s="40">
        <f t="shared" si="6"/>
        <v>0</v>
      </c>
      <c r="H262" s="38" t="str">
        <f t="shared" si="7"/>
        <v/>
      </c>
      <c r="I262" s="44"/>
      <c r="J262" s="112"/>
      <c r="K262" s="112"/>
      <c r="L262" s="112"/>
      <c r="M262" s="112"/>
      <c r="N262" s="112"/>
      <c r="O262" s="112"/>
    </row>
    <row r="263" spans="1:15" ht="15" customHeight="1" x14ac:dyDescent="0.25">
      <c r="A263" s="141" t="s">
        <v>19</v>
      </c>
      <c r="B263" s="142" t="s">
        <v>45</v>
      </c>
      <c r="C263" s="94"/>
      <c r="D263" s="143"/>
      <c r="E263" s="143"/>
      <c r="F263" s="143"/>
      <c r="G263" s="71">
        <f t="shared" ref="G263:G326" si="8">IF(ISERROR(C263- D263)=TRUE,"",C263 - D263)</f>
        <v>0</v>
      </c>
      <c r="H263" s="67" t="str">
        <f t="shared" ref="H263:H326" si="9">IF(ISERROR((((C263- D263)/D263)*100)=TRUE),"",IF((((C263- D263)/D263)*100)&lt;-7,FIXED(((C263- D263)/D263)*100, 1,TRUE) &amp;"%" &amp; "▼",IF((((C263- D263)/D263)*100)&gt;7,FIXED(((C263- D263)/D263)*100, 1,TRUE) &amp;"%" &amp;"▲",FIXED(((C263- D263)/D263)*100, 1,TRUE)&amp;"%")))</f>
        <v/>
      </c>
      <c r="I263" s="88"/>
      <c r="J263" s="112"/>
      <c r="K263" s="112"/>
      <c r="L263" s="112"/>
      <c r="M263" s="112"/>
      <c r="N263" s="112"/>
      <c r="O263" s="112"/>
    </row>
    <row r="264" spans="1:15" ht="15" customHeight="1" x14ac:dyDescent="0.25">
      <c r="A264" s="141" t="s">
        <v>19</v>
      </c>
      <c r="B264" s="112" t="s">
        <v>46</v>
      </c>
      <c r="C264" s="78"/>
      <c r="D264" s="146"/>
      <c r="E264" s="146"/>
      <c r="F264" s="146"/>
      <c r="G264" s="40">
        <f t="shared" si="8"/>
        <v>0</v>
      </c>
      <c r="H264" s="38" t="str">
        <f t="shared" si="9"/>
        <v/>
      </c>
      <c r="I264" s="33"/>
      <c r="J264" s="112"/>
      <c r="K264" s="112"/>
      <c r="L264" s="112"/>
      <c r="M264" s="112"/>
      <c r="N264" s="112"/>
      <c r="O264" s="112"/>
    </row>
    <row r="265" spans="1:15" ht="15" customHeight="1" x14ac:dyDescent="0.25">
      <c r="A265" s="141" t="s">
        <v>19</v>
      </c>
      <c r="B265" s="142" t="s">
        <v>47</v>
      </c>
      <c r="C265" s="94"/>
      <c r="D265" s="143"/>
      <c r="E265" s="143"/>
      <c r="F265" s="143"/>
      <c r="G265" s="71">
        <f t="shared" si="8"/>
        <v>0</v>
      </c>
      <c r="H265" s="67" t="str">
        <f t="shared" si="9"/>
        <v/>
      </c>
      <c r="I265" s="88"/>
      <c r="J265" s="112"/>
      <c r="K265" s="112"/>
      <c r="L265" s="112"/>
      <c r="M265" s="112"/>
      <c r="N265" s="112"/>
      <c r="O265" s="112"/>
    </row>
    <row r="266" spans="1:15" ht="15" customHeight="1" x14ac:dyDescent="0.25">
      <c r="A266" s="141" t="s">
        <v>19</v>
      </c>
      <c r="B266" s="112" t="s">
        <v>48</v>
      </c>
      <c r="C266" s="78"/>
      <c r="D266" s="146"/>
      <c r="E266" s="146"/>
      <c r="F266" s="146"/>
      <c r="G266" s="40">
        <f t="shared" si="8"/>
        <v>0</v>
      </c>
      <c r="H266" s="38" t="str">
        <f t="shared" si="9"/>
        <v/>
      </c>
      <c r="I266" s="44"/>
      <c r="J266" s="112"/>
      <c r="K266" s="112"/>
      <c r="L266" s="112"/>
      <c r="M266" s="112"/>
      <c r="N266" s="112"/>
      <c r="O266" s="112"/>
    </row>
    <row r="267" spans="1:15" ht="15" customHeight="1" x14ac:dyDescent="0.25">
      <c r="A267" s="141" t="s">
        <v>19</v>
      </c>
      <c r="B267" s="142" t="s">
        <v>49</v>
      </c>
      <c r="C267" s="94"/>
      <c r="D267" s="143"/>
      <c r="E267" s="143"/>
      <c r="F267" s="143"/>
      <c r="G267" s="71">
        <f t="shared" si="8"/>
        <v>0</v>
      </c>
      <c r="H267" s="67" t="str">
        <f t="shared" si="9"/>
        <v/>
      </c>
      <c r="I267" s="66"/>
      <c r="J267" s="112"/>
      <c r="K267" s="112"/>
      <c r="L267" s="112"/>
      <c r="M267" s="112"/>
      <c r="N267" s="112"/>
      <c r="O267" s="112"/>
    </row>
    <row r="268" spans="1:15" ht="15" customHeight="1" x14ac:dyDescent="0.25">
      <c r="A268" s="141" t="s">
        <v>19</v>
      </c>
      <c r="B268" s="112" t="s">
        <v>50</v>
      </c>
      <c r="C268" s="78"/>
      <c r="D268" s="146"/>
      <c r="E268" s="146"/>
      <c r="F268" s="146"/>
      <c r="G268" s="40">
        <f t="shared" si="8"/>
        <v>0</v>
      </c>
      <c r="H268" s="38" t="str">
        <f t="shared" si="9"/>
        <v/>
      </c>
      <c r="I268" s="33"/>
      <c r="J268" s="112"/>
      <c r="K268" s="112"/>
      <c r="L268" s="112"/>
      <c r="M268" s="112"/>
      <c r="N268" s="112"/>
      <c r="O268" s="112"/>
    </row>
    <row r="269" spans="1:15" ht="15" customHeight="1" x14ac:dyDescent="0.25">
      <c r="A269" s="141" t="s">
        <v>19</v>
      </c>
      <c r="B269" s="142" t="s">
        <v>51</v>
      </c>
      <c r="C269" s="94"/>
      <c r="D269" s="143"/>
      <c r="E269" s="143"/>
      <c r="F269" s="143"/>
      <c r="G269" s="71">
        <f t="shared" si="8"/>
        <v>0</v>
      </c>
      <c r="H269" s="67" t="str">
        <f t="shared" si="9"/>
        <v/>
      </c>
      <c r="I269" s="66"/>
      <c r="J269" s="112"/>
      <c r="K269" s="112"/>
      <c r="L269" s="112"/>
      <c r="M269" s="112"/>
      <c r="N269" s="112"/>
      <c r="O269" s="112"/>
    </row>
    <row r="270" spans="1:15" ht="15" customHeight="1" x14ac:dyDescent="0.25">
      <c r="A270" s="141" t="s">
        <v>19</v>
      </c>
      <c r="B270" s="112" t="s">
        <v>52</v>
      </c>
      <c r="C270" s="78"/>
      <c r="D270" s="146"/>
      <c r="E270" s="146"/>
      <c r="F270" s="146"/>
      <c r="G270" s="40">
        <f t="shared" si="8"/>
        <v>0</v>
      </c>
      <c r="H270" s="38" t="str">
        <f t="shared" si="9"/>
        <v/>
      </c>
      <c r="I270" s="33"/>
      <c r="J270" s="112"/>
      <c r="K270" s="112"/>
      <c r="L270" s="112"/>
      <c r="M270" s="112"/>
      <c r="N270" s="112"/>
      <c r="O270" s="112"/>
    </row>
    <row r="271" spans="1:15" ht="15" customHeight="1" x14ac:dyDescent="0.25">
      <c r="A271" s="141" t="s">
        <v>19</v>
      </c>
      <c r="B271" s="142" t="s">
        <v>53</v>
      </c>
      <c r="C271" s="94"/>
      <c r="D271" s="143"/>
      <c r="E271" s="143"/>
      <c r="F271" s="143"/>
      <c r="G271" s="71">
        <f t="shared" si="8"/>
        <v>0</v>
      </c>
      <c r="H271" s="67" t="str">
        <f t="shared" si="9"/>
        <v/>
      </c>
      <c r="I271" s="66"/>
      <c r="J271" s="112"/>
      <c r="K271" s="112"/>
      <c r="L271" s="112"/>
      <c r="M271" s="112"/>
      <c r="N271" s="112"/>
      <c r="O271" s="112"/>
    </row>
    <row r="272" spans="1:15" ht="15" customHeight="1" x14ac:dyDescent="0.25">
      <c r="A272" s="141" t="s">
        <v>19</v>
      </c>
      <c r="B272" s="112" t="s">
        <v>54</v>
      </c>
      <c r="C272" s="78"/>
      <c r="D272" s="146"/>
      <c r="E272" s="146"/>
      <c r="F272" s="146"/>
      <c r="G272" s="40">
        <f t="shared" si="8"/>
        <v>0</v>
      </c>
      <c r="H272" s="38" t="str">
        <f t="shared" si="9"/>
        <v/>
      </c>
      <c r="I272" s="33"/>
      <c r="J272" s="112"/>
      <c r="K272" s="112"/>
      <c r="L272" s="112"/>
      <c r="M272" s="112"/>
      <c r="N272" s="112"/>
      <c r="O272" s="112"/>
    </row>
    <row r="273" spans="1:15" ht="15" customHeight="1" x14ac:dyDescent="0.25">
      <c r="A273" s="141" t="s">
        <v>19</v>
      </c>
      <c r="B273" s="142" t="s">
        <v>55</v>
      </c>
      <c r="C273" s="94"/>
      <c r="D273" s="143"/>
      <c r="E273" s="143"/>
      <c r="F273" s="143"/>
      <c r="G273" s="71">
        <f t="shared" si="8"/>
        <v>0</v>
      </c>
      <c r="H273" s="67" t="str">
        <f t="shared" si="9"/>
        <v/>
      </c>
      <c r="I273" s="66"/>
      <c r="J273" s="112"/>
      <c r="K273" s="112"/>
      <c r="L273" s="112"/>
      <c r="M273" s="112"/>
      <c r="N273" s="112"/>
      <c r="O273" s="112"/>
    </row>
    <row r="274" spans="1:15" ht="15" customHeight="1" x14ac:dyDescent="0.25">
      <c r="A274" s="141" t="s">
        <v>19</v>
      </c>
      <c r="B274" s="112" t="s">
        <v>56</v>
      </c>
      <c r="C274" s="78"/>
      <c r="D274" s="146"/>
      <c r="E274" s="146"/>
      <c r="F274" s="146"/>
      <c r="G274" s="40">
        <f t="shared" si="8"/>
        <v>0</v>
      </c>
      <c r="H274" s="38" t="str">
        <f t="shared" si="9"/>
        <v/>
      </c>
      <c r="I274" s="33"/>
      <c r="J274" s="112"/>
      <c r="K274" s="112"/>
      <c r="L274" s="112"/>
      <c r="M274" s="112"/>
      <c r="N274" s="112"/>
      <c r="O274" s="112"/>
    </row>
    <row r="275" spans="1:15" ht="15" customHeight="1" x14ac:dyDescent="0.25">
      <c r="A275" s="141" t="s">
        <v>19</v>
      </c>
      <c r="B275" s="142" t="s">
        <v>57</v>
      </c>
      <c r="C275" s="94"/>
      <c r="D275" s="143"/>
      <c r="E275" s="143"/>
      <c r="F275" s="143"/>
      <c r="G275" s="71">
        <f t="shared" si="8"/>
        <v>0</v>
      </c>
      <c r="H275" s="67" t="str">
        <f t="shared" si="9"/>
        <v/>
      </c>
      <c r="I275" s="66"/>
      <c r="J275" s="112"/>
      <c r="K275" s="112"/>
      <c r="L275" s="112"/>
      <c r="M275" s="112"/>
      <c r="N275" s="112"/>
      <c r="O275" s="112"/>
    </row>
    <row r="276" spans="1:15" ht="15" customHeight="1" x14ac:dyDescent="0.25">
      <c r="A276" s="141" t="s">
        <v>19</v>
      </c>
      <c r="B276" s="112" t="s">
        <v>58</v>
      </c>
      <c r="C276" s="78"/>
      <c r="D276" s="146"/>
      <c r="E276" s="146"/>
      <c r="F276" s="146"/>
      <c r="G276" s="40">
        <f t="shared" si="8"/>
        <v>0</v>
      </c>
      <c r="H276" s="38" t="str">
        <f t="shared" si="9"/>
        <v/>
      </c>
      <c r="I276" s="33"/>
      <c r="J276" s="112"/>
      <c r="K276" s="112"/>
      <c r="L276" s="112"/>
      <c r="M276" s="112"/>
      <c r="N276" s="112"/>
      <c r="O276" s="112"/>
    </row>
    <row r="277" spans="1:15" ht="15" customHeight="1" x14ac:dyDescent="0.25">
      <c r="A277" s="141" t="s">
        <v>19</v>
      </c>
      <c r="B277" s="142" t="s">
        <v>59</v>
      </c>
      <c r="C277" s="94"/>
      <c r="D277" s="143"/>
      <c r="E277" s="143"/>
      <c r="F277" s="143"/>
      <c r="G277" s="71">
        <f t="shared" si="8"/>
        <v>0</v>
      </c>
      <c r="H277" s="67" t="str">
        <f t="shared" si="9"/>
        <v/>
      </c>
      <c r="I277" s="66"/>
      <c r="J277" s="112"/>
      <c r="K277" s="112"/>
      <c r="L277" s="112"/>
      <c r="M277" s="112"/>
      <c r="N277" s="112"/>
      <c r="O277" s="112"/>
    </row>
    <row r="278" spans="1:15" ht="15" customHeight="1" x14ac:dyDescent="0.25">
      <c r="A278" s="141" t="s">
        <v>19</v>
      </c>
      <c r="B278" s="112" t="s">
        <v>60</v>
      </c>
      <c r="C278" s="78"/>
      <c r="D278" s="146"/>
      <c r="E278" s="146"/>
      <c r="F278" s="146"/>
      <c r="G278" s="40">
        <f t="shared" si="8"/>
        <v>0</v>
      </c>
      <c r="H278" s="38" t="str">
        <f t="shared" si="9"/>
        <v/>
      </c>
      <c r="I278" s="44"/>
      <c r="J278" s="112"/>
      <c r="K278" s="112"/>
      <c r="L278" s="112"/>
      <c r="M278" s="112"/>
      <c r="N278" s="112"/>
      <c r="O278" s="112"/>
    </row>
    <row r="279" spans="1:15" ht="15" customHeight="1" x14ac:dyDescent="0.25">
      <c r="A279" s="141" t="s">
        <v>19</v>
      </c>
      <c r="B279" s="142" t="s">
        <v>61</v>
      </c>
      <c r="C279" s="94"/>
      <c r="D279" s="143"/>
      <c r="E279" s="143"/>
      <c r="F279" s="143"/>
      <c r="G279" s="71">
        <f t="shared" si="8"/>
        <v>0</v>
      </c>
      <c r="H279" s="67" t="str">
        <f t="shared" si="9"/>
        <v/>
      </c>
      <c r="I279" s="88"/>
      <c r="J279" s="112"/>
      <c r="K279" s="112"/>
      <c r="L279" s="112"/>
      <c r="M279" s="112"/>
      <c r="N279" s="112"/>
      <c r="O279" s="112"/>
    </row>
    <row r="280" spans="1:15" ht="15" customHeight="1" x14ac:dyDescent="0.25">
      <c r="A280" s="141" t="s">
        <v>19</v>
      </c>
      <c r="B280" s="112" t="s">
        <v>62</v>
      </c>
      <c r="C280" s="78"/>
      <c r="D280" s="146"/>
      <c r="E280" s="146"/>
      <c r="F280" s="146"/>
      <c r="G280" s="40">
        <f t="shared" si="8"/>
        <v>0</v>
      </c>
      <c r="H280" s="38" t="str">
        <f t="shared" si="9"/>
        <v/>
      </c>
      <c r="I280" s="44"/>
      <c r="J280" s="112"/>
      <c r="K280" s="112"/>
      <c r="L280" s="112"/>
      <c r="M280" s="112"/>
      <c r="N280" s="112"/>
      <c r="O280" s="112"/>
    </row>
    <row r="281" spans="1:15" ht="15" customHeight="1" x14ac:dyDescent="0.25">
      <c r="A281" s="141" t="s">
        <v>19</v>
      </c>
      <c r="B281" s="142" t="s">
        <v>63</v>
      </c>
      <c r="C281" s="94"/>
      <c r="D281" s="143"/>
      <c r="E281" s="143"/>
      <c r="F281" s="143"/>
      <c r="G281" s="71">
        <f t="shared" si="8"/>
        <v>0</v>
      </c>
      <c r="H281" s="67" t="str">
        <f t="shared" si="9"/>
        <v/>
      </c>
      <c r="I281" s="88"/>
      <c r="J281" s="112"/>
      <c r="K281" s="112"/>
      <c r="L281" s="112"/>
      <c r="M281" s="112"/>
      <c r="N281" s="112"/>
      <c r="O281" s="112"/>
    </row>
    <row r="282" spans="1:15" ht="15" customHeight="1" x14ac:dyDescent="0.25">
      <c r="A282" s="141" t="s">
        <v>19</v>
      </c>
      <c r="B282" s="112" t="s">
        <v>64</v>
      </c>
      <c r="C282" s="78"/>
      <c r="D282" s="146"/>
      <c r="E282" s="146"/>
      <c r="F282" s="146"/>
      <c r="G282" s="40">
        <f t="shared" si="8"/>
        <v>0</v>
      </c>
      <c r="H282" s="38" t="str">
        <f t="shared" si="9"/>
        <v/>
      </c>
      <c r="I282" s="44"/>
      <c r="J282" s="112"/>
      <c r="K282" s="112"/>
      <c r="L282" s="112"/>
      <c r="M282" s="112"/>
      <c r="N282" s="112"/>
      <c r="O282" s="112"/>
    </row>
    <row r="283" spans="1:15" ht="15" customHeight="1" x14ac:dyDescent="0.25">
      <c r="A283" s="141" t="s">
        <v>19</v>
      </c>
      <c r="B283" s="142" t="s">
        <v>65</v>
      </c>
      <c r="C283" s="94"/>
      <c r="D283" s="143"/>
      <c r="E283" s="143"/>
      <c r="F283" s="143"/>
      <c r="G283" s="71">
        <f t="shared" si="8"/>
        <v>0</v>
      </c>
      <c r="H283" s="67" t="str">
        <f t="shared" si="9"/>
        <v/>
      </c>
      <c r="I283" s="66"/>
      <c r="J283" s="112"/>
      <c r="K283" s="112"/>
      <c r="L283" s="112"/>
      <c r="M283" s="112"/>
      <c r="N283" s="112"/>
      <c r="O283" s="112"/>
    </row>
    <row r="284" spans="1:15" ht="15" customHeight="1" x14ac:dyDescent="0.25">
      <c r="A284" s="141" t="s">
        <v>19</v>
      </c>
      <c r="B284" s="112" t="s">
        <v>66</v>
      </c>
      <c r="C284" s="78"/>
      <c r="D284" s="146"/>
      <c r="E284" s="146"/>
      <c r="F284" s="146"/>
      <c r="G284" s="40">
        <f t="shared" si="8"/>
        <v>0</v>
      </c>
      <c r="H284" s="38" t="str">
        <f t="shared" si="9"/>
        <v/>
      </c>
      <c r="I284" s="44"/>
      <c r="J284" s="112"/>
      <c r="K284" s="112"/>
      <c r="L284" s="112"/>
      <c r="M284" s="112"/>
      <c r="N284" s="112"/>
      <c r="O284" s="112"/>
    </row>
    <row r="285" spans="1:15" ht="15" customHeight="1" x14ac:dyDescent="0.25">
      <c r="A285" s="141" t="s">
        <v>19</v>
      </c>
      <c r="B285" s="142" t="s">
        <v>67</v>
      </c>
      <c r="C285" s="94"/>
      <c r="D285" s="143"/>
      <c r="E285" s="143"/>
      <c r="F285" s="143"/>
      <c r="G285" s="71">
        <f t="shared" si="8"/>
        <v>0</v>
      </c>
      <c r="H285" s="67" t="str">
        <f t="shared" si="9"/>
        <v/>
      </c>
      <c r="I285" s="88"/>
      <c r="J285" s="112"/>
      <c r="K285" s="112"/>
      <c r="L285" s="112"/>
      <c r="M285" s="112"/>
      <c r="N285" s="112"/>
      <c r="O285" s="112"/>
    </row>
    <row r="286" spans="1:15" ht="15" customHeight="1" x14ac:dyDescent="0.25">
      <c r="A286" s="141" t="s">
        <v>19</v>
      </c>
      <c r="B286" s="112" t="s">
        <v>68</v>
      </c>
      <c r="C286" s="78"/>
      <c r="D286" s="146"/>
      <c r="E286" s="146"/>
      <c r="F286" s="146"/>
      <c r="G286" s="40">
        <f t="shared" si="8"/>
        <v>0</v>
      </c>
      <c r="H286" s="38" t="str">
        <f t="shared" si="9"/>
        <v/>
      </c>
      <c r="I286" s="44"/>
      <c r="J286" s="112"/>
      <c r="K286" s="112"/>
      <c r="L286" s="112"/>
      <c r="M286" s="112"/>
      <c r="N286" s="112"/>
      <c r="O286" s="112"/>
    </row>
    <row r="287" spans="1:15" ht="15" customHeight="1" x14ac:dyDescent="0.25">
      <c r="A287" s="141" t="s">
        <v>19</v>
      </c>
      <c r="B287" s="142" t="s">
        <v>69</v>
      </c>
      <c r="C287" s="94"/>
      <c r="D287" s="143"/>
      <c r="E287" s="143"/>
      <c r="F287" s="143"/>
      <c r="G287" s="71">
        <f t="shared" si="8"/>
        <v>0</v>
      </c>
      <c r="H287" s="67" t="str">
        <f t="shared" si="9"/>
        <v/>
      </c>
      <c r="I287" s="88"/>
      <c r="J287" s="112"/>
      <c r="K287" s="112"/>
      <c r="L287" s="112"/>
      <c r="M287" s="112"/>
      <c r="N287" s="112"/>
      <c r="O287" s="112"/>
    </row>
    <row r="288" spans="1:15" ht="15" customHeight="1" x14ac:dyDescent="0.25">
      <c r="A288" s="141" t="s">
        <v>19</v>
      </c>
      <c r="B288" s="112" t="s">
        <v>70</v>
      </c>
      <c r="C288" s="78"/>
      <c r="D288" s="146"/>
      <c r="E288" s="146"/>
      <c r="F288" s="146"/>
      <c r="G288" s="40">
        <f t="shared" si="8"/>
        <v>0</v>
      </c>
      <c r="H288" s="38" t="str">
        <f t="shared" si="9"/>
        <v/>
      </c>
      <c r="I288" s="44"/>
      <c r="J288" s="112"/>
      <c r="K288" s="112"/>
      <c r="L288" s="112"/>
      <c r="M288" s="112"/>
      <c r="N288" s="112"/>
      <c r="O288" s="112"/>
    </row>
    <row r="289" spans="1:15" ht="15" customHeight="1" x14ac:dyDescent="0.25">
      <c r="A289" s="141" t="s">
        <v>19</v>
      </c>
      <c r="B289" s="142" t="s">
        <v>71</v>
      </c>
      <c r="C289" s="94"/>
      <c r="D289" s="143"/>
      <c r="E289" s="143"/>
      <c r="F289" s="143"/>
      <c r="G289" s="71">
        <f t="shared" si="8"/>
        <v>0</v>
      </c>
      <c r="H289" s="67" t="str">
        <f t="shared" si="9"/>
        <v/>
      </c>
      <c r="I289" s="66"/>
      <c r="J289" s="112"/>
      <c r="K289" s="112"/>
      <c r="L289" s="112"/>
      <c r="M289" s="112"/>
      <c r="N289" s="112"/>
      <c r="O289" s="112"/>
    </row>
    <row r="290" spans="1:15" ht="15" customHeight="1" x14ac:dyDescent="0.25">
      <c r="A290" s="141" t="s">
        <v>19</v>
      </c>
      <c r="B290" s="112" t="s">
        <v>72</v>
      </c>
      <c r="C290" s="78"/>
      <c r="D290" s="146"/>
      <c r="E290" s="146"/>
      <c r="F290" s="146"/>
      <c r="G290" s="40">
        <f t="shared" si="8"/>
        <v>0</v>
      </c>
      <c r="H290" s="38" t="str">
        <f t="shared" si="9"/>
        <v/>
      </c>
      <c r="I290" s="44"/>
      <c r="J290" s="112"/>
      <c r="K290" s="112"/>
      <c r="L290" s="112"/>
      <c r="M290" s="112"/>
      <c r="N290" s="112"/>
      <c r="O290" s="112"/>
    </row>
    <row r="291" spans="1:15" ht="15" customHeight="1" x14ac:dyDescent="0.25">
      <c r="A291" s="141" t="s">
        <v>19</v>
      </c>
      <c r="B291" s="142" t="s">
        <v>73</v>
      </c>
      <c r="C291" s="94"/>
      <c r="D291" s="143"/>
      <c r="E291" s="143"/>
      <c r="F291" s="143"/>
      <c r="G291" s="71">
        <f t="shared" si="8"/>
        <v>0</v>
      </c>
      <c r="H291" s="67" t="str">
        <f t="shared" si="9"/>
        <v/>
      </c>
      <c r="I291" s="66"/>
      <c r="J291" s="112"/>
      <c r="K291" s="112"/>
      <c r="L291" s="112"/>
      <c r="M291" s="112"/>
      <c r="N291" s="112"/>
      <c r="O291" s="112"/>
    </row>
    <row r="292" spans="1:15" ht="15" customHeight="1" x14ac:dyDescent="0.25">
      <c r="A292" s="141" t="s">
        <v>19</v>
      </c>
      <c r="B292" s="112" t="s">
        <v>74</v>
      </c>
      <c r="C292" s="78"/>
      <c r="D292" s="146"/>
      <c r="E292" s="146"/>
      <c r="F292" s="146"/>
      <c r="G292" s="40">
        <f t="shared" si="8"/>
        <v>0</v>
      </c>
      <c r="H292" s="38" t="str">
        <f t="shared" si="9"/>
        <v/>
      </c>
      <c r="I292" s="44"/>
      <c r="J292" s="112"/>
      <c r="K292" s="112"/>
      <c r="L292" s="112"/>
      <c r="M292" s="112"/>
      <c r="N292" s="112"/>
      <c r="O292" s="112"/>
    </row>
    <row r="293" spans="1:15" ht="15" customHeight="1" x14ac:dyDescent="0.25">
      <c r="A293" s="141" t="s">
        <v>19</v>
      </c>
      <c r="B293" s="142" t="s">
        <v>75</v>
      </c>
      <c r="C293" s="94"/>
      <c r="D293" s="143"/>
      <c r="E293" s="143"/>
      <c r="F293" s="143"/>
      <c r="G293" s="71">
        <f t="shared" si="8"/>
        <v>0</v>
      </c>
      <c r="H293" s="67" t="str">
        <f t="shared" si="9"/>
        <v/>
      </c>
      <c r="I293" s="66"/>
      <c r="J293" s="112"/>
      <c r="K293" s="112"/>
      <c r="L293" s="112"/>
      <c r="M293" s="112"/>
      <c r="N293" s="112"/>
      <c r="O293" s="112"/>
    </row>
    <row r="294" spans="1:15" ht="15" customHeight="1" x14ac:dyDescent="0.25">
      <c r="A294" s="141" t="s">
        <v>19</v>
      </c>
      <c r="B294" s="112" t="s">
        <v>76</v>
      </c>
      <c r="C294" s="78"/>
      <c r="D294" s="146"/>
      <c r="E294" s="146"/>
      <c r="F294" s="146"/>
      <c r="G294" s="40">
        <f t="shared" si="8"/>
        <v>0</v>
      </c>
      <c r="H294" s="38" t="str">
        <f t="shared" si="9"/>
        <v/>
      </c>
      <c r="I294" s="44"/>
      <c r="J294" s="112"/>
      <c r="K294" s="112"/>
      <c r="L294" s="112"/>
      <c r="M294" s="112"/>
      <c r="N294" s="112"/>
      <c r="O294" s="112"/>
    </row>
    <row r="295" spans="1:15" ht="15" customHeight="1" x14ac:dyDescent="0.25">
      <c r="A295" s="141" t="s">
        <v>19</v>
      </c>
      <c r="B295" s="142" t="s">
        <v>77</v>
      </c>
      <c r="C295" s="94"/>
      <c r="D295" s="143"/>
      <c r="E295" s="143"/>
      <c r="F295" s="143"/>
      <c r="G295" s="71">
        <f t="shared" si="8"/>
        <v>0</v>
      </c>
      <c r="H295" s="67" t="str">
        <f t="shared" si="9"/>
        <v/>
      </c>
      <c r="I295" s="66"/>
      <c r="J295" s="112"/>
      <c r="K295" s="112"/>
      <c r="L295" s="112"/>
      <c r="M295" s="112"/>
      <c r="N295" s="112"/>
      <c r="O295" s="112"/>
    </row>
    <row r="296" spans="1:15" ht="15" customHeight="1" x14ac:dyDescent="0.25">
      <c r="A296" s="141" t="s">
        <v>19</v>
      </c>
      <c r="B296" s="112" t="s">
        <v>104</v>
      </c>
      <c r="C296" s="78"/>
      <c r="D296" s="146"/>
      <c r="E296" s="146"/>
      <c r="F296" s="146"/>
      <c r="G296" s="40">
        <f t="shared" si="8"/>
        <v>0</v>
      </c>
      <c r="H296" s="38" t="str">
        <f t="shared" si="9"/>
        <v/>
      </c>
      <c r="I296" s="44"/>
      <c r="J296" s="112"/>
      <c r="K296" s="112"/>
      <c r="L296" s="112"/>
      <c r="M296" s="112"/>
      <c r="N296" s="112"/>
      <c r="O296" s="112"/>
    </row>
    <row r="297" spans="1:15" ht="15" customHeight="1" x14ac:dyDescent="0.25">
      <c r="A297" s="141" t="s">
        <v>19</v>
      </c>
      <c r="B297" s="142" t="s">
        <v>105</v>
      </c>
      <c r="C297" s="94"/>
      <c r="D297" s="143"/>
      <c r="E297" s="143"/>
      <c r="F297" s="143"/>
      <c r="G297" s="71">
        <f t="shared" si="8"/>
        <v>0</v>
      </c>
      <c r="H297" s="67" t="str">
        <f t="shared" si="9"/>
        <v/>
      </c>
      <c r="I297" s="66"/>
      <c r="J297" s="112"/>
      <c r="K297" s="112"/>
      <c r="L297" s="112"/>
      <c r="M297" s="112"/>
      <c r="N297" s="112"/>
      <c r="O297" s="112"/>
    </row>
    <row r="298" spans="1:15" ht="15" customHeight="1" x14ac:dyDescent="0.25">
      <c r="A298" s="141" t="s">
        <v>19</v>
      </c>
      <c r="B298" s="112" t="s">
        <v>106</v>
      </c>
      <c r="C298" s="78"/>
      <c r="D298" s="146"/>
      <c r="E298" s="146"/>
      <c r="F298" s="146"/>
      <c r="G298" s="40">
        <f t="shared" si="8"/>
        <v>0</v>
      </c>
      <c r="H298" s="38" t="str">
        <f t="shared" si="9"/>
        <v/>
      </c>
      <c r="I298" s="44"/>
      <c r="J298" s="112"/>
      <c r="K298" s="112"/>
      <c r="L298" s="112"/>
      <c r="M298" s="112"/>
      <c r="N298" s="112"/>
      <c r="O298" s="112"/>
    </row>
    <row r="299" spans="1:15" ht="15" customHeight="1" x14ac:dyDescent="0.25">
      <c r="A299" s="141" t="s">
        <v>19</v>
      </c>
      <c r="B299" s="142" t="s">
        <v>107</v>
      </c>
      <c r="C299" s="94"/>
      <c r="D299" s="143"/>
      <c r="E299" s="143"/>
      <c r="F299" s="143"/>
      <c r="G299" s="71">
        <f t="shared" si="8"/>
        <v>0</v>
      </c>
      <c r="H299" s="67" t="str">
        <f t="shared" si="9"/>
        <v/>
      </c>
      <c r="I299" s="66"/>
      <c r="J299" s="112"/>
      <c r="K299" s="112"/>
      <c r="L299" s="112"/>
      <c r="M299" s="112"/>
      <c r="N299" s="112"/>
      <c r="O299" s="112"/>
    </row>
    <row r="300" spans="1:15" ht="15" customHeight="1" x14ac:dyDescent="0.25">
      <c r="A300" s="141" t="s">
        <v>19</v>
      </c>
      <c r="B300" s="112" t="s">
        <v>108</v>
      </c>
      <c r="C300" s="78"/>
      <c r="D300" s="146"/>
      <c r="E300" s="146"/>
      <c r="F300" s="146"/>
      <c r="G300" s="40">
        <f t="shared" si="8"/>
        <v>0</v>
      </c>
      <c r="H300" s="38" t="str">
        <f t="shared" si="9"/>
        <v/>
      </c>
      <c r="I300" s="44"/>
      <c r="J300" s="112"/>
      <c r="K300" s="112"/>
      <c r="L300" s="112"/>
      <c r="M300" s="112"/>
      <c r="N300" s="112"/>
      <c r="O300" s="112"/>
    </row>
    <row r="301" spans="1:15" ht="15" customHeight="1" x14ac:dyDescent="0.25">
      <c r="A301" s="141" t="s">
        <v>19</v>
      </c>
      <c r="B301" s="142" t="s">
        <v>109</v>
      </c>
      <c r="C301" s="94"/>
      <c r="D301" s="143"/>
      <c r="E301" s="143"/>
      <c r="F301" s="143"/>
      <c r="G301" s="71">
        <f t="shared" si="8"/>
        <v>0</v>
      </c>
      <c r="H301" s="67" t="str">
        <f t="shared" si="9"/>
        <v/>
      </c>
      <c r="I301" s="66"/>
      <c r="J301" s="112"/>
      <c r="K301" s="112"/>
      <c r="L301" s="112"/>
      <c r="M301" s="112"/>
      <c r="N301" s="112"/>
      <c r="O301" s="112"/>
    </row>
    <row r="302" spans="1:15" ht="15" customHeight="1" x14ac:dyDescent="0.25">
      <c r="A302" s="141" t="s">
        <v>19</v>
      </c>
      <c r="B302" s="112" t="s">
        <v>110</v>
      </c>
      <c r="C302" s="78"/>
      <c r="D302" s="146"/>
      <c r="E302" s="146"/>
      <c r="F302" s="146"/>
      <c r="G302" s="40">
        <f t="shared" si="8"/>
        <v>0</v>
      </c>
      <c r="H302" s="38" t="str">
        <f t="shared" si="9"/>
        <v/>
      </c>
      <c r="I302" s="44"/>
      <c r="J302" s="112"/>
      <c r="K302" s="112"/>
      <c r="L302" s="112"/>
      <c r="M302" s="112"/>
      <c r="N302" s="112"/>
      <c r="O302" s="112"/>
    </row>
    <row r="303" spans="1:15" ht="15" customHeight="1" x14ac:dyDescent="0.25">
      <c r="A303" s="141" t="s">
        <v>19</v>
      </c>
      <c r="B303" s="142" t="s">
        <v>111</v>
      </c>
      <c r="C303" s="94"/>
      <c r="D303" s="143"/>
      <c r="E303" s="143"/>
      <c r="F303" s="143"/>
      <c r="G303" s="71">
        <f t="shared" si="8"/>
        <v>0</v>
      </c>
      <c r="H303" s="67" t="str">
        <f t="shared" si="9"/>
        <v/>
      </c>
      <c r="I303" s="66"/>
      <c r="J303" s="112"/>
      <c r="K303" s="112"/>
      <c r="L303" s="112"/>
      <c r="M303" s="112"/>
      <c r="N303" s="112"/>
      <c r="O303" s="112"/>
    </row>
    <row r="304" spans="1:15" ht="15" customHeight="1" x14ac:dyDescent="0.25">
      <c r="A304" s="141" t="s">
        <v>19</v>
      </c>
      <c r="B304" s="112" t="s">
        <v>78</v>
      </c>
      <c r="C304" s="78"/>
      <c r="D304" s="146"/>
      <c r="E304" s="146"/>
      <c r="F304" s="146"/>
      <c r="G304" s="40">
        <f t="shared" si="8"/>
        <v>0</v>
      </c>
      <c r="H304" s="38" t="str">
        <f t="shared" si="9"/>
        <v/>
      </c>
      <c r="I304" s="33"/>
      <c r="J304" s="112"/>
      <c r="K304" s="112"/>
      <c r="L304" s="112"/>
      <c r="M304" s="112"/>
      <c r="N304" s="112"/>
      <c r="O304" s="112"/>
    </row>
    <row r="305" spans="1:15" ht="15" customHeight="1" x14ac:dyDescent="0.25">
      <c r="A305" s="141" t="s">
        <v>19</v>
      </c>
      <c r="B305" s="162" t="s">
        <v>14</v>
      </c>
      <c r="C305" s="163">
        <f>SUMIFS((C7:C304),(A7:A304),A305)</f>
        <v>0</v>
      </c>
      <c r="D305" s="163">
        <f>SUMIFS((D7:D304),(A7:A304),A305)</f>
        <v>0</v>
      </c>
      <c r="E305" s="163">
        <f>SUMIFS((E7:E304),(A7:A304),A305)</f>
        <v>0</v>
      </c>
      <c r="F305" s="163">
        <f>SUMIFS((F7:F304),(A7:A304),A305)</f>
        <v>0</v>
      </c>
      <c r="G305" s="74">
        <f t="shared" si="8"/>
        <v>0</v>
      </c>
      <c r="H305" s="75" t="str">
        <f t="shared" si="9"/>
        <v/>
      </c>
      <c r="I305" s="79"/>
      <c r="J305" s="112"/>
      <c r="K305" s="112"/>
      <c r="L305" s="112"/>
      <c r="M305" s="112"/>
      <c r="N305" s="112"/>
      <c r="O305" s="112"/>
    </row>
    <row r="306" spans="1:15" ht="15" customHeight="1" x14ac:dyDescent="0.25">
      <c r="A306" s="35" t="s">
        <v>20</v>
      </c>
      <c r="C306" s="146"/>
      <c r="D306" s="42"/>
      <c r="E306" s="42"/>
      <c r="F306" s="42"/>
      <c r="G306" s="40">
        <f t="shared" si="8"/>
        <v>0</v>
      </c>
      <c r="H306" s="38" t="str">
        <f t="shared" si="9"/>
        <v/>
      </c>
      <c r="I306" s="33"/>
    </row>
    <row r="307" spans="1:15" ht="15" customHeight="1" x14ac:dyDescent="0.25">
      <c r="A307" s="141" t="s">
        <v>20</v>
      </c>
      <c r="B307" s="142" t="s">
        <v>39</v>
      </c>
      <c r="C307" s="94"/>
      <c r="D307" s="143"/>
      <c r="E307" s="143"/>
      <c r="F307" s="143"/>
      <c r="G307" s="71">
        <f t="shared" si="8"/>
        <v>0</v>
      </c>
      <c r="H307" s="67" t="str">
        <f t="shared" si="9"/>
        <v/>
      </c>
      <c r="I307" s="66"/>
      <c r="J307" s="112"/>
      <c r="K307" s="112"/>
      <c r="L307" s="112"/>
      <c r="M307" s="112"/>
      <c r="N307" s="112"/>
      <c r="O307" s="112"/>
    </row>
    <row r="308" spans="1:15" ht="15" customHeight="1" x14ac:dyDescent="0.25">
      <c r="A308" s="141" t="s">
        <v>20</v>
      </c>
      <c r="B308" s="112" t="s">
        <v>40</v>
      </c>
      <c r="C308" s="78"/>
      <c r="D308" s="146"/>
      <c r="E308" s="146"/>
      <c r="F308" s="146"/>
      <c r="G308" s="40">
        <f t="shared" si="8"/>
        <v>0</v>
      </c>
      <c r="H308" s="38" t="str">
        <f t="shared" si="9"/>
        <v/>
      </c>
      <c r="I308" s="44"/>
      <c r="J308" s="112"/>
      <c r="K308" s="112"/>
      <c r="L308" s="112"/>
      <c r="M308" s="112"/>
      <c r="N308" s="112"/>
      <c r="O308" s="112"/>
    </row>
    <row r="309" spans="1:15" ht="15" customHeight="1" x14ac:dyDescent="0.25">
      <c r="A309" s="141" t="s">
        <v>20</v>
      </c>
      <c r="B309" s="142" t="s">
        <v>41</v>
      </c>
      <c r="C309" s="94"/>
      <c r="D309" s="143"/>
      <c r="E309" s="143"/>
      <c r="F309" s="143"/>
      <c r="G309" s="71">
        <f t="shared" si="8"/>
        <v>0</v>
      </c>
      <c r="H309" s="67" t="str">
        <f t="shared" si="9"/>
        <v/>
      </c>
      <c r="I309" s="88"/>
      <c r="J309" s="112"/>
      <c r="K309" s="112"/>
      <c r="L309" s="112"/>
      <c r="M309" s="112"/>
      <c r="N309" s="112"/>
      <c r="O309" s="112"/>
    </row>
    <row r="310" spans="1:15" ht="15" customHeight="1" x14ac:dyDescent="0.25">
      <c r="A310" s="141" t="s">
        <v>20</v>
      </c>
      <c r="B310" s="112" t="s">
        <v>42</v>
      </c>
      <c r="C310" s="78"/>
      <c r="D310" s="146"/>
      <c r="E310" s="146"/>
      <c r="F310" s="146"/>
      <c r="G310" s="40">
        <f t="shared" si="8"/>
        <v>0</v>
      </c>
      <c r="H310" s="38" t="str">
        <f t="shared" si="9"/>
        <v/>
      </c>
      <c r="I310" s="44"/>
      <c r="J310" s="112"/>
      <c r="K310" s="112"/>
      <c r="L310" s="112"/>
      <c r="M310" s="112"/>
      <c r="N310" s="112"/>
      <c r="O310" s="112"/>
    </row>
    <row r="311" spans="1:15" ht="15" customHeight="1" x14ac:dyDescent="0.25">
      <c r="A311" s="141" t="s">
        <v>20</v>
      </c>
      <c r="B311" s="142" t="s">
        <v>43</v>
      </c>
      <c r="C311" s="94"/>
      <c r="D311" s="143"/>
      <c r="E311" s="143"/>
      <c r="F311" s="143"/>
      <c r="G311" s="71">
        <f t="shared" si="8"/>
        <v>0</v>
      </c>
      <c r="H311" s="67" t="str">
        <f t="shared" si="9"/>
        <v/>
      </c>
      <c r="I311" s="66"/>
      <c r="J311" s="112"/>
      <c r="K311" s="112"/>
      <c r="L311" s="112"/>
      <c r="M311" s="112"/>
      <c r="N311" s="112"/>
      <c r="O311" s="112"/>
    </row>
    <row r="312" spans="1:15" ht="15" customHeight="1" x14ac:dyDescent="0.25">
      <c r="A312" s="141" t="s">
        <v>20</v>
      </c>
      <c r="B312" s="112" t="s">
        <v>44</v>
      </c>
      <c r="C312" s="78"/>
      <c r="D312" s="146"/>
      <c r="E312" s="146"/>
      <c r="F312" s="146"/>
      <c r="G312" s="40">
        <f t="shared" si="8"/>
        <v>0</v>
      </c>
      <c r="H312" s="38" t="str">
        <f t="shared" si="9"/>
        <v/>
      </c>
      <c r="I312" s="44"/>
      <c r="J312" s="112"/>
      <c r="K312" s="112"/>
      <c r="L312" s="112"/>
      <c r="M312" s="112"/>
      <c r="N312" s="112"/>
      <c r="O312" s="112"/>
    </row>
    <row r="313" spans="1:15" ht="15" customHeight="1" x14ac:dyDescent="0.25">
      <c r="A313" s="141" t="s">
        <v>20</v>
      </c>
      <c r="B313" s="142" t="s">
        <v>45</v>
      </c>
      <c r="C313" s="94"/>
      <c r="D313" s="143"/>
      <c r="E313" s="143"/>
      <c r="F313" s="143"/>
      <c r="G313" s="71">
        <f t="shared" si="8"/>
        <v>0</v>
      </c>
      <c r="H313" s="67" t="str">
        <f t="shared" si="9"/>
        <v/>
      </c>
      <c r="I313" s="88"/>
      <c r="J313" s="112"/>
      <c r="K313" s="112"/>
      <c r="L313" s="112"/>
      <c r="M313" s="112"/>
      <c r="N313" s="112"/>
      <c r="O313" s="112"/>
    </row>
    <row r="314" spans="1:15" ht="15" customHeight="1" x14ac:dyDescent="0.25">
      <c r="A314" s="141" t="s">
        <v>20</v>
      </c>
      <c r="B314" s="112" t="s">
        <v>46</v>
      </c>
      <c r="C314" s="78"/>
      <c r="D314" s="146"/>
      <c r="E314" s="146"/>
      <c r="F314" s="146"/>
      <c r="G314" s="40">
        <f t="shared" si="8"/>
        <v>0</v>
      </c>
      <c r="H314" s="38" t="str">
        <f t="shared" si="9"/>
        <v/>
      </c>
      <c r="I314" s="33"/>
      <c r="J314" s="112"/>
      <c r="K314" s="112"/>
      <c r="L314" s="112"/>
      <c r="M314" s="112"/>
      <c r="N314" s="112"/>
      <c r="O314" s="112"/>
    </row>
    <row r="315" spans="1:15" ht="15" customHeight="1" x14ac:dyDescent="0.25">
      <c r="A315" s="141" t="s">
        <v>20</v>
      </c>
      <c r="B315" s="142" t="s">
        <v>47</v>
      </c>
      <c r="C315" s="94"/>
      <c r="D315" s="143"/>
      <c r="E315" s="143"/>
      <c r="F315" s="143"/>
      <c r="G315" s="71">
        <f t="shared" si="8"/>
        <v>0</v>
      </c>
      <c r="H315" s="67" t="str">
        <f t="shared" si="9"/>
        <v/>
      </c>
      <c r="I315" s="88"/>
      <c r="J315" s="112"/>
      <c r="K315" s="112"/>
      <c r="L315" s="112"/>
      <c r="M315" s="112"/>
      <c r="N315" s="112"/>
      <c r="O315" s="112"/>
    </row>
    <row r="316" spans="1:15" ht="15" customHeight="1" x14ac:dyDescent="0.25">
      <c r="A316" s="141" t="s">
        <v>20</v>
      </c>
      <c r="B316" s="112" t="s">
        <v>48</v>
      </c>
      <c r="C316" s="78"/>
      <c r="D316" s="146"/>
      <c r="E316" s="146"/>
      <c r="F316" s="146"/>
      <c r="G316" s="40">
        <f t="shared" si="8"/>
        <v>0</v>
      </c>
      <c r="H316" s="38" t="str">
        <f t="shared" si="9"/>
        <v/>
      </c>
      <c r="I316" s="44"/>
      <c r="J316" s="112"/>
      <c r="K316" s="112"/>
      <c r="L316" s="112"/>
      <c r="M316" s="112"/>
      <c r="N316" s="112"/>
      <c r="O316" s="112"/>
    </row>
    <row r="317" spans="1:15" ht="15" customHeight="1" x14ac:dyDescent="0.25">
      <c r="A317" s="141" t="s">
        <v>20</v>
      </c>
      <c r="B317" s="142" t="s">
        <v>49</v>
      </c>
      <c r="C317" s="94"/>
      <c r="D317" s="143"/>
      <c r="E317" s="143"/>
      <c r="F317" s="143"/>
      <c r="G317" s="71">
        <f t="shared" si="8"/>
        <v>0</v>
      </c>
      <c r="H317" s="67" t="str">
        <f t="shared" si="9"/>
        <v/>
      </c>
      <c r="I317" s="66"/>
      <c r="J317" s="112"/>
      <c r="K317" s="112"/>
      <c r="L317" s="112"/>
      <c r="M317" s="112"/>
      <c r="N317" s="112"/>
      <c r="O317" s="112"/>
    </row>
    <row r="318" spans="1:15" ht="15" customHeight="1" x14ac:dyDescent="0.25">
      <c r="A318" s="141" t="s">
        <v>20</v>
      </c>
      <c r="B318" s="112" t="s">
        <v>50</v>
      </c>
      <c r="C318" s="78"/>
      <c r="D318" s="146"/>
      <c r="E318" s="146"/>
      <c r="F318" s="146"/>
      <c r="G318" s="40">
        <f t="shared" si="8"/>
        <v>0</v>
      </c>
      <c r="H318" s="38" t="str">
        <f t="shared" si="9"/>
        <v/>
      </c>
      <c r="I318" s="33"/>
      <c r="J318" s="112"/>
      <c r="K318" s="112"/>
      <c r="L318" s="112"/>
      <c r="M318" s="112"/>
      <c r="N318" s="112"/>
      <c r="O318" s="112"/>
    </row>
    <row r="319" spans="1:15" ht="15" customHeight="1" x14ac:dyDescent="0.25">
      <c r="A319" s="141" t="s">
        <v>20</v>
      </c>
      <c r="B319" s="142" t="s">
        <v>51</v>
      </c>
      <c r="C319" s="94"/>
      <c r="D319" s="143"/>
      <c r="E319" s="143"/>
      <c r="F319" s="143"/>
      <c r="G319" s="71">
        <f t="shared" si="8"/>
        <v>0</v>
      </c>
      <c r="H319" s="67" t="str">
        <f t="shared" si="9"/>
        <v/>
      </c>
      <c r="I319" s="66"/>
      <c r="J319" s="112"/>
      <c r="K319" s="112"/>
      <c r="L319" s="112"/>
      <c r="M319" s="112"/>
      <c r="N319" s="112"/>
      <c r="O319" s="112"/>
    </row>
    <row r="320" spans="1:15" ht="15" customHeight="1" x14ac:dyDescent="0.25">
      <c r="A320" s="141" t="s">
        <v>20</v>
      </c>
      <c r="B320" s="112" t="s">
        <v>52</v>
      </c>
      <c r="C320" s="78"/>
      <c r="D320" s="146"/>
      <c r="E320" s="146"/>
      <c r="F320" s="146"/>
      <c r="G320" s="40">
        <f t="shared" si="8"/>
        <v>0</v>
      </c>
      <c r="H320" s="38" t="str">
        <f t="shared" si="9"/>
        <v/>
      </c>
      <c r="I320" s="33"/>
      <c r="J320" s="112"/>
      <c r="K320" s="112"/>
      <c r="L320" s="112"/>
      <c r="M320" s="112"/>
      <c r="N320" s="112"/>
      <c r="O320" s="112"/>
    </row>
    <row r="321" spans="1:15" ht="15" customHeight="1" x14ac:dyDescent="0.25">
      <c r="A321" s="141" t="s">
        <v>20</v>
      </c>
      <c r="B321" s="142" t="s">
        <v>53</v>
      </c>
      <c r="C321" s="94"/>
      <c r="D321" s="143"/>
      <c r="E321" s="143"/>
      <c r="F321" s="143"/>
      <c r="G321" s="71">
        <f t="shared" si="8"/>
        <v>0</v>
      </c>
      <c r="H321" s="67" t="str">
        <f t="shared" si="9"/>
        <v/>
      </c>
      <c r="I321" s="66"/>
      <c r="J321" s="112"/>
      <c r="K321" s="112"/>
      <c r="L321" s="112"/>
      <c r="M321" s="112"/>
      <c r="N321" s="112"/>
      <c r="O321" s="112"/>
    </row>
    <row r="322" spans="1:15" ht="15" customHeight="1" x14ac:dyDescent="0.25">
      <c r="A322" s="141" t="s">
        <v>20</v>
      </c>
      <c r="B322" s="112" t="s">
        <v>54</v>
      </c>
      <c r="C322" s="78"/>
      <c r="D322" s="146"/>
      <c r="E322" s="146"/>
      <c r="F322" s="146"/>
      <c r="G322" s="40">
        <f t="shared" si="8"/>
        <v>0</v>
      </c>
      <c r="H322" s="38" t="str">
        <f t="shared" si="9"/>
        <v/>
      </c>
      <c r="I322" s="33"/>
      <c r="J322" s="112"/>
      <c r="K322" s="112"/>
      <c r="L322" s="112"/>
      <c r="M322" s="112"/>
      <c r="N322" s="112"/>
      <c r="O322" s="112"/>
    </row>
    <row r="323" spans="1:15" ht="15" customHeight="1" x14ac:dyDescent="0.25">
      <c r="A323" s="141" t="s">
        <v>20</v>
      </c>
      <c r="B323" s="142" t="s">
        <v>55</v>
      </c>
      <c r="C323" s="94"/>
      <c r="D323" s="143"/>
      <c r="E323" s="143"/>
      <c r="F323" s="143"/>
      <c r="G323" s="71">
        <f t="shared" si="8"/>
        <v>0</v>
      </c>
      <c r="H323" s="67" t="str">
        <f t="shared" si="9"/>
        <v/>
      </c>
      <c r="I323" s="66"/>
      <c r="J323" s="112"/>
      <c r="K323" s="112"/>
      <c r="L323" s="112"/>
      <c r="M323" s="112"/>
      <c r="N323" s="112"/>
      <c r="O323" s="112"/>
    </row>
    <row r="324" spans="1:15" ht="15" customHeight="1" x14ac:dyDescent="0.25">
      <c r="A324" s="141" t="s">
        <v>20</v>
      </c>
      <c r="B324" s="112" t="s">
        <v>56</v>
      </c>
      <c r="C324" s="78"/>
      <c r="D324" s="146"/>
      <c r="E324" s="146"/>
      <c r="F324" s="146"/>
      <c r="G324" s="40">
        <f t="shared" si="8"/>
        <v>0</v>
      </c>
      <c r="H324" s="38" t="str">
        <f t="shared" si="9"/>
        <v/>
      </c>
      <c r="I324" s="33"/>
      <c r="J324" s="112"/>
      <c r="K324" s="112"/>
      <c r="L324" s="112"/>
      <c r="M324" s="112"/>
      <c r="N324" s="112"/>
      <c r="O324" s="112"/>
    </row>
    <row r="325" spans="1:15" ht="15" customHeight="1" x14ac:dyDescent="0.25">
      <c r="A325" s="141" t="s">
        <v>20</v>
      </c>
      <c r="B325" s="142" t="s">
        <v>57</v>
      </c>
      <c r="C325" s="94"/>
      <c r="D325" s="143"/>
      <c r="E325" s="143"/>
      <c r="F325" s="143"/>
      <c r="G325" s="71">
        <f t="shared" si="8"/>
        <v>0</v>
      </c>
      <c r="H325" s="67" t="str">
        <f t="shared" si="9"/>
        <v/>
      </c>
      <c r="I325" s="66"/>
      <c r="J325" s="112"/>
      <c r="K325" s="112"/>
      <c r="L325" s="112"/>
      <c r="M325" s="112"/>
      <c r="N325" s="112"/>
      <c r="O325" s="112"/>
    </row>
    <row r="326" spans="1:15" ht="15" customHeight="1" x14ac:dyDescent="0.25">
      <c r="A326" s="141" t="s">
        <v>20</v>
      </c>
      <c r="B326" s="112" t="s">
        <v>58</v>
      </c>
      <c r="C326" s="78"/>
      <c r="D326" s="146"/>
      <c r="E326" s="146"/>
      <c r="F326" s="146"/>
      <c r="G326" s="40">
        <f t="shared" si="8"/>
        <v>0</v>
      </c>
      <c r="H326" s="38" t="str">
        <f t="shared" si="9"/>
        <v/>
      </c>
      <c r="I326" s="33"/>
      <c r="J326" s="112"/>
      <c r="K326" s="112"/>
      <c r="L326" s="112"/>
      <c r="M326" s="112"/>
      <c r="N326" s="112"/>
      <c r="O326" s="112"/>
    </row>
    <row r="327" spans="1:15" ht="15" customHeight="1" x14ac:dyDescent="0.25">
      <c r="A327" s="141" t="s">
        <v>20</v>
      </c>
      <c r="B327" s="142" t="s">
        <v>59</v>
      </c>
      <c r="C327" s="94"/>
      <c r="D327" s="143"/>
      <c r="E327" s="143"/>
      <c r="F327" s="143"/>
      <c r="G327" s="71">
        <f t="shared" ref="G327:G390" si="10">IF(ISERROR(C327- D327)=TRUE,"",C327 - D327)</f>
        <v>0</v>
      </c>
      <c r="H327" s="67" t="str">
        <f t="shared" ref="H327:H390" si="11">IF(ISERROR((((C327- D327)/D327)*100)=TRUE),"",IF((((C327- D327)/D327)*100)&lt;-7,FIXED(((C327- D327)/D327)*100, 1,TRUE) &amp;"%" &amp; "▼",IF((((C327- D327)/D327)*100)&gt;7,FIXED(((C327- D327)/D327)*100, 1,TRUE) &amp;"%" &amp;"▲",FIXED(((C327- D327)/D327)*100, 1,TRUE)&amp;"%")))</f>
        <v/>
      </c>
      <c r="I327" s="66"/>
      <c r="J327" s="112"/>
      <c r="K327" s="112"/>
      <c r="L327" s="112"/>
      <c r="M327" s="112"/>
      <c r="N327" s="112"/>
      <c r="O327" s="112"/>
    </row>
    <row r="328" spans="1:15" ht="15" customHeight="1" x14ac:dyDescent="0.25">
      <c r="A328" s="141" t="s">
        <v>20</v>
      </c>
      <c r="B328" s="112" t="s">
        <v>60</v>
      </c>
      <c r="C328" s="78"/>
      <c r="D328" s="146"/>
      <c r="E328" s="146"/>
      <c r="F328" s="146"/>
      <c r="G328" s="40">
        <f t="shared" si="10"/>
        <v>0</v>
      </c>
      <c r="H328" s="38" t="str">
        <f t="shared" si="11"/>
        <v/>
      </c>
      <c r="I328" s="44"/>
      <c r="J328" s="112"/>
      <c r="K328" s="112"/>
      <c r="L328" s="112"/>
      <c r="M328" s="112"/>
      <c r="N328" s="112"/>
      <c r="O328" s="112"/>
    </row>
    <row r="329" spans="1:15" ht="15" customHeight="1" x14ac:dyDescent="0.25">
      <c r="A329" s="141" t="s">
        <v>20</v>
      </c>
      <c r="B329" s="142" t="s">
        <v>61</v>
      </c>
      <c r="C329" s="94"/>
      <c r="D329" s="143"/>
      <c r="E329" s="143"/>
      <c r="F329" s="143"/>
      <c r="G329" s="71">
        <f t="shared" si="10"/>
        <v>0</v>
      </c>
      <c r="H329" s="67" t="str">
        <f t="shared" si="11"/>
        <v/>
      </c>
      <c r="I329" s="88"/>
      <c r="J329" s="112"/>
      <c r="K329" s="112"/>
      <c r="L329" s="112"/>
      <c r="M329" s="112"/>
      <c r="N329" s="112"/>
      <c r="O329" s="112"/>
    </row>
    <row r="330" spans="1:15" ht="15" customHeight="1" x14ac:dyDescent="0.25">
      <c r="A330" s="141" t="s">
        <v>20</v>
      </c>
      <c r="B330" s="112" t="s">
        <v>62</v>
      </c>
      <c r="C330" s="78"/>
      <c r="D330" s="146"/>
      <c r="E330" s="146"/>
      <c r="F330" s="146"/>
      <c r="G330" s="40">
        <f t="shared" si="10"/>
        <v>0</v>
      </c>
      <c r="H330" s="38" t="str">
        <f t="shared" si="11"/>
        <v/>
      </c>
      <c r="I330" s="44"/>
      <c r="J330" s="112"/>
      <c r="K330" s="112"/>
      <c r="L330" s="112"/>
      <c r="M330" s="112"/>
      <c r="N330" s="112"/>
      <c r="O330" s="112"/>
    </row>
    <row r="331" spans="1:15" ht="15" customHeight="1" x14ac:dyDescent="0.25">
      <c r="A331" s="141" t="s">
        <v>20</v>
      </c>
      <c r="B331" s="142" t="s">
        <v>63</v>
      </c>
      <c r="C331" s="94"/>
      <c r="D331" s="143"/>
      <c r="E331" s="143"/>
      <c r="F331" s="143"/>
      <c r="G331" s="71">
        <f t="shared" si="10"/>
        <v>0</v>
      </c>
      <c r="H331" s="67" t="str">
        <f t="shared" si="11"/>
        <v/>
      </c>
      <c r="I331" s="88"/>
      <c r="J331" s="112"/>
      <c r="K331" s="112"/>
      <c r="L331" s="112"/>
      <c r="M331" s="112"/>
      <c r="N331" s="112"/>
      <c r="O331" s="112"/>
    </row>
    <row r="332" spans="1:15" ht="15" customHeight="1" x14ac:dyDescent="0.25">
      <c r="A332" s="141" t="s">
        <v>20</v>
      </c>
      <c r="B332" s="112" t="s">
        <v>64</v>
      </c>
      <c r="C332" s="78"/>
      <c r="D332" s="146"/>
      <c r="E332" s="146"/>
      <c r="F332" s="146"/>
      <c r="G332" s="40">
        <f t="shared" si="10"/>
        <v>0</v>
      </c>
      <c r="H332" s="38" t="str">
        <f t="shared" si="11"/>
        <v/>
      </c>
      <c r="I332" s="44"/>
      <c r="J332" s="112"/>
      <c r="K332" s="112"/>
      <c r="L332" s="112"/>
      <c r="M332" s="112"/>
      <c r="N332" s="112"/>
      <c r="O332" s="112"/>
    </row>
    <row r="333" spans="1:15" ht="15" customHeight="1" x14ac:dyDescent="0.25">
      <c r="A333" s="141" t="s">
        <v>20</v>
      </c>
      <c r="B333" s="142" t="s">
        <v>65</v>
      </c>
      <c r="C333" s="94"/>
      <c r="D333" s="143"/>
      <c r="E333" s="143"/>
      <c r="F333" s="143"/>
      <c r="G333" s="71">
        <f t="shared" si="10"/>
        <v>0</v>
      </c>
      <c r="H333" s="67" t="str">
        <f t="shared" si="11"/>
        <v/>
      </c>
      <c r="I333" s="66"/>
      <c r="J333" s="112"/>
      <c r="K333" s="112"/>
      <c r="L333" s="112"/>
      <c r="M333" s="112"/>
      <c r="N333" s="112"/>
      <c r="O333" s="112"/>
    </row>
    <row r="334" spans="1:15" ht="15" customHeight="1" x14ac:dyDescent="0.25">
      <c r="A334" s="141" t="s">
        <v>20</v>
      </c>
      <c r="B334" s="112" t="s">
        <v>66</v>
      </c>
      <c r="C334" s="78"/>
      <c r="D334" s="146"/>
      <c r="E334" s="146"/>
      <c r="F334" s="146"/>
      <c r="G334" s="40">
        <f t="shared" si="10"/>
        <v>0</v>
      </c>
      <c r="H334" s="38" t="str">
        <f t="shared" si="11"/>
        <v/>
      </c>
      <c r="I334" s="44"/>
      <c r="J334" s="112"/>
      <c r="K334" s="112"/>
      <c r="L334" s="112"/>
      <c r="M334" s="112"/>
      <c r="N334" s="112"/>
      <c r="O334" s="112"/>
    </row>
    <row r="335" spans="1:15" ht="15" customHeight="1" x14ac:dyDescent="0.25">
      <c r="A335" s="141" t="s">
        <v>20</v>
      </c>
      <c r="B335" s="142" t="s">
        <v>67</v>
      </c>
      <c r="C335" s="94"/>
      <c r="D335" s="143"/>
      <c r="E335" s="143"/>
      <c r="F335" s="143"/>
      <c r="G335" s="71">
        <f t="shared" si="10"/>
        <v>0</v>
      </c>
      <c r="H335" s="67" t="str">
        <f t="shared" si="11"/>
        <v/>
      </c>
      <c r="I335" s="88"/>
      <c r="J335" s="112"/>
      <c r="K335" s="112"/>
      <c r="L335" s="112"/>
      <c r="M335" s="112"/>
      <c r="N335" s="112"/>
      <c r="O335" s="112"/>
    </row>
    <row r="336" spans="1:15" ht="15" customHeight="1" x14ac:dyDescent="0.25">
      <c r="A336" s="141" t="s">
        <v>20</v>
      </c>
      <c r="B336" s="112" t="s">
        <v>68</v>
      </c>
      <c r="C336" s="78"/>
      <c r="D336" s="146"/>
      <c r="E336" s="146"/>
      <c r="F336" s="146"/>
      <c r="G336" s="40">
        <f t="shared" si="10"/>
        <v>0</v>
      </c>
      <c r="H336" s="38" t="str">
        <f t="shared" si="11"/>
        <v/>
      </c>
      <c r="I336" s="44"/>
      <c r="J336" s="112"/>
      <c r="K336" s="112"/>
      <c r="L336" s="112"/>
      <c r="M336" s="112"/>
      <c r="N336" s="112"/>
      <c r="O336" s="112"/>
    </row>
    <row r="337" spans="1:15" ht="15" customHeight="1" x14ac:dyDescent="0.25">
      <c r="A337" s="141" t="s">
        <v>20</v>
      </c>
      <c r="B337" s="142" t="s">
        <v>69</v>
      </c>
      <c r="C337" s="94"/>
      <c r="D337" s="143"/>
      <c r="E337" s="143"/>
      <c r="F337" s="143"/>
      <c r="G337" s="71">
        <f t="shared" si="10"/>
        <v>0</v>
      </c>
      <c r="H337" s="67" t="str">
        <f t="shared" si="11"/>
        <v/>
      </c>
      <c r="I337" s="88"/>
      <c r="J337" s="112"/>
      <c r="K337" s="112"/>
      <c r="L337" s="112"/>
      <c r="M337" s="112"/>
      <c r="N337" s="112"/>
      <c r="O337" s="112"/>
    </row>
    <row r="338" spans="1:15" ht="15" customHeight="1" x14ac:dyDescent="0.25">
      <c r="A338" s="141" t="s">
        <v>20</v>
      </c>
      <c r="B338" s="112" t="s">
        <v>70</v>
      </c>
      <c r="C338" s="78"/>
      <c r="D338" s="146"/>
      <c r="E338" s="146"/>
      <c r="F338" s="146"/>
      <c r="G338" s="40">
        <f t="shared" si="10"/>
        <v>0</v>
      </c>
      <c r="H338" s="38" t="str">
        <f t="shared" si="11"/>
        <v/>
      </c>
      <c r="I338" s="44"/>
      <c r="J338" s="112"/>
      <c r="K338" s="112"/>
      <c r="L338" s="112"/>
      <c r="M338" s="112"/>
      <c r="N338" s="112"/>
      <c r="O338" s="112"/>
    </row>
    <row r="339" spans="1:15" ht="15" customHeight="1" x14ac:dyDescent="0.25">
      <c r="A339" s="141" t="s">
        <v>20</v>
      </c>
      <c r="B339" s="142" t="s">
        <v>71</v>
      </c>
      <c r="C339" s="94"/>
      <c r="D339" s="143"/>
      <c r="E339" s="143"/>
      <c r="F339" s="143"/>
      <c r="G339" s="71">
        <f t="shared" si="10"/>
        <v>0</v>
      </c>
      <c r="H339" s="67" t="str">
        <f t="shared" si="11"/>
        <v/>
      </c>
      <c r="I339" s="66"/>
      <c r="J339" s="112"/>
      <c r="K339" s="112"/>
      <c r="L339" s="112"/>
      <c r="M339" s="112"/>
      <c r="N339" s="112"/>
      <c r="O339" s="112"/>
    </row>
    <row r="340" spans="1:15" ht="15" customHeight="1" x14ac:dyDescent="0.25">
      <c r="A340" s="141" t="s">
        <v>20</v>
      </c>
      <c r="B340" s="112" t="s">
        <v>72</v>
      </c>
      <c r="C340" s="78"/>
      <c r="D340" s="146"/>
      <c r="E340" s="146"/>
      <c r="F340" s="146"/>
      <c r="G340" s="40">
        <f t="shared" si="10"/>
        <v>0</v>
      </c>
      <c r="H340" s="38" t="str">
        <f t="shared" si="11"/>
        <v/>
      </c>
      <c r="I340" s="44"/>
      <c r="J340" s="112"/>
      <c r="K340" s="112"/>
      <c r="L340" s="112"/>
      <c r="M340" s="112"/>
      <c r="N340" s="112"/>
      <c r="O340" s="112"/>
    </row>
    <row r="341" spans="1:15" ht="15" customHeight="1" x14ac:dyDescent="0.25">
      <c r="A341" s="141" t="s">
        <v>20</v>
      </c>
      <c r="B341" s="142" t="s">
        <v>73</v>
      </c>
      <c r="C341" s="94"/>
      <c r="D341" s="143"/>
      <c r="E341" s="143"/>
      <c r="F341" s="143"/>
      <c r="G341" s="71">
        <f t="shared" si="10"/>
        <v>0</v>
      </c>
      <c r="H341" s="67" t="str">
        <f t="shared" si="11"/>
        <v/>
      </c>
      <c r="I341" s="66"/>
      <c r="J341" s="112"/>
      <c r="K341" s="112"/>
      <c r="L341" s="112"/>
      <c r="M341" s="112"/>
      <c r="N341" s="112"/>
      <c r="O341" s="112"/>
    </row>
    <row r="342" spans="1:15" ht="15" customHeight="1" x14ac:dyDescent="0.25">
      <c r="A342" s="141" t="s">
        <v>20</v>
      </c>
      <c r="B342" s="112" t="s">
        <v>74</v>
      </c>
      <c r="C342" s="78"/>
      <c r="D342" s="146"/>
      <c r="E342" s="146"/>
      <c r="F342" s="146"/>
      <c r="G342" s="40">
        <f t="shared" si="10"/>
        <v>0</v>
      </c>
      <c r="H342" s="38" t="str">
        <f t="shared" si="11"/>
        <v/>
      </c>
      <c r="I342" s="44"/>
      <c r="J342" s="112"/>
      <c r="K342" s="112"/>
      <c r="L342" s="112"/>
      <c r="M342" s="112"/>
      <c r="N342" s="112"/>
      <c r="O342" s="112"/>
    </row>
    <row r="343" spans="1:15" ht="15" customHeight="1" x14ac:dyDescent="0.25">
      <c r="A343" s="141" t="s">
        <v>20</v>
      </c>
      <c r="B343" s="142" t="s">
        <v>75</v>
      </c>
      <c r="C343" s="94"/>
      <c r="D343" s="143"/>
      <c r="E343" s="143"/>
      <c r="F343" s="143"/>
      <c r="G343" s="71">
        <f t="shared" si="10"/>
        <v>0</v>
      </c>
      <c r="H343" s="67" t="str">
        <f t="shared" si="11"/>
        <v/>
      </c>
      <c r="I343" s="66"/>
      <c r="J343" s="112"/>
      <c r="K343" s="112"/>
      <c r="L343" s="112"/>
      <c r="M343" s="112"/>
      <c r="N343" s="112"/>
      <c r="O343" s="112"/>
    </row>
    <row r="344" spans="1:15" ht="15" customHeight="1" x14ac:dyDescent="0.25">
      <c r="A344" s="141" t="s">
        <v>20</v>
      </c>
      <c r="B344" s="112" t="s">
        <v>76</v>
      </c>
      <c r="C344" s="78"/>
      <c r="D344" s="146"/>
      <c r="E344" s="146"/>
      <c r="F344" s="146"/>
      <c r="G344" s="40">
        <f t="shared" si="10"/>
        <v>0</v>
      </c>
      <c r="H344" s="38" t="str">
        <f t="shared" si="11"/>
        <v/>
      </c>
      <c r="I344" s="44"/>
      <c r="J344" s="112"/>
      <c r="K344" s="112"/>
      <c r="L344" s="112"/>
      <c r="M344" s="112"/>
      <c r="N344" s="112"/>
      <c r="O344" s="112"/>
    </row>
    <row r="345" spans="1:15" ht="15" customHeight="1" x14ac:dyDescent="0.25">
      <c r="A345" s="141" t="s">
        <v>20</v>
      </c>
      <c r="B345" s="142" t="s">
        <v>77</v>
      </c>
      <c r="C345" s="94"/>
      <c r="D345" s="143"/>
      <c r="E345" s="143"/>
      <c r="F345" s="143"/>
      <c r="G345" s="71">
        <f t="shared" si="10"/>
        <v>0</v>
      </c>
      <c r="H345" s="67" t="str">
        <f t="shared" si="11"/>
        <v/>
      </c>
      <c r="I345" s="66"/>
      <c r="J345" s="112"/>
      <c r="K345" s="112"/>
      <c r="L345" s="112"/>
      <c r="M345" s="112"/>
      <c r="N345" s="112"/>
      <c r="O345" s="112"/>
    </row>
    <row r="346" spans="1:15" ht="15" customHeight="1" x14ac:dyDescent="0.25">
      <c r="A346" s="141" t="s">
        <v>20</v>
      </c>
      <c r="B346" s="112" t="s">
        <v>104</v>
      </c>
      <c r="C346" s="78"/>
      <c r="D346" s="146"/>
      <c r="E346" s="146"/>
      <c r="F346" s="146"/>
      <c r="G346" s="40">
        <f t="shared" si="10"/>
        <v>0</v>
      </c>
      <c r="H346" s="38" t="str">
        <f t="shared" si="11"/>
        <v/>
      </c>
      <c r="I346" s="44"/>
      <c r="J346" s="112"/>
      <c r="K346" s="112"/>
      <c r="L346" s="112"/>
      <c r="M346" s="112"/>
      <c r="N346" s="112"/>
      <c r="O346" s="112"/>
    </row>
    <row r="347" spans="1:15" ht="15" customHeight="1" x14ac:dyDescent="0.25">
      <c r="A347" s="141" t="s">
        <v>20</v>
      </c>
      <c r="B347" s="142" t="s">
        <v>105</v>
      </c>
      <c r="C347" s="94"/>
      <c r="D347" s="143"/>
      <c r="E347" s="143"/>
      <c r="F347" s="143"/>
      <c r="G347" s="71">
        <f t="shared" si="10"/>
        <v>0</v>
      </c>
      <c r="H347" s="67" t="str">
        <f t="shared" si="11"/>
        <v/>
      </c>
      <c r="I347" s="66"/>
      <c r="J347" s="112"/>
      <c r="K347" s="112"/>
      <c r="L347" s="112"/>
      <c r="M347" s="112"/>
      <c r="N347" s="112"/>
      <c r="O347" s="112"/>
    </row>
    <row r="348" spans="1:15" ht="15" customHeight="1" x14ac:dyDescent="0.25">
      <c r="A348" s="141" t="s">
        <v>20</v>
      </c>
      <c r="B348" s="112" t="s">
        <v>106</v>
      </c>
      <c r="C348" s="78"/>
      <c r="D348" s="146"/>
      <c r="E348" s="146"/>
      <c r="F348" s="146"/>
      <c r="G348" s="40">
        <f t="shared" si="10"/>
        <v>0</v>
      </c>
      <c r="H348" s="38" t="str">
        <f t="shared" si="11"/>
        <v/>
      </c>
      <c r="I348" s="44"/>
      <c r="J348" s="112"/>
      <c r="K348" s="112"/>
      <c r="L348" s="112"/>
      <c r="M348" s="112"/>
      <c r="N348" s="112"/>
      <c r="O348" s="112"/>
    </row>
    <row r="349" spans="1:15" ht="15" customHeight="1" x14ac:dyDescent="0.25">
      <c r="A349" s="141" t="s">
        <v>20</v>
      </c>
      <c r="B349" s="142" t="s">
        <v>107</v>
      </c>
      <c r="C349" s="94"/>
      <c r="D349" s="143"/>
      <c r="E349" s="143"/>
      <c r="F349" s="143"/>
      <c r="G349" s="71">
        <f t="shared" si="10"/>
        <v>0</v>
      </c>
      <c r="H349" s="67" t="str">
        <f t="shared" si="11"/>
        <v/>
      </c>
      <c r="I349" s="66"/>
      <c r="J349" s="112"/>
      <c r="K349" s="112"/>
      <c r="L349" s="112"/>
      <c r="M349" s="112"/>
      <c r="N349" s="112"/>
      <c r="O349" s="112"/>
    </row>
    <row r="350" spans="1:15" ht="15" customHeight="1" x14ac:dyDescent="0.25">
      <c r="A350" s="141" t="s">
        <v>20</v>
      </c>
      <c r="B350" s="112" t="s">
        <v>108</v>
      </c>
      <c r="C350" s="78"/>
      <c r="D350" s="146"/>
      <c r="E350" s="146"/>
      <c r="F350" s="146"/>
      <c r="G350" s="40">
        <f t="shared" si="10"/>
        <v>0</v>
      </c>
      <c r="H350" s="38" t="str">
        <f t="shared" si="11"/>
        <v/>
      </c>
      <c r="I350" s="44"/>
      <c r="J350" s="112"/>
      <c r="K350" s="112"/>
      <c r="L350" s="112"/>
      <c r="M350" s="112"/>
      <c r="N350" s="112"/>
      <c r="O350" s="112"/>
    </row>
    <row r="351" spans="1:15" ht="15" customHeight="1" x14ac:dyDescent="0.25">
      <c r="A351" s="141" t="s">
        <v>20</v>
      </c>
      <c r="B351" s="142" t="s">
        <v>109</v>
      </c>
      <c r="C351" s="94"/>
      <c r="D351" s="143"/>
      <c r="E351" s="143"/>
      <c r="F351" s="143"/>
      <c r="G351" s="71">
        <f t="shared" si="10"/>
        <v>0</v>
      </c>
      <c r="H351" s="67" t="str">
        <f t="shared" si="11"/>
        <v/>
      </c>
      <c r="I351" s="66"/>
      <c r="J351" s="112"/>
      <c r="K351" s="112"/>
      <c r="L351" s="112"/>
      <c r="M351" s="112"/>
      <c r="N351" s="112"/>
      <c r="O351" s="112"/>
    </row>
    <row r="352" spans="1:15" ht="15" customHeight="1" x14ac:dyDescent="0.25">
      <c r="A352" s="141" t="s">
        <v>20</v>
      </c>
      <c r="B352" s="112" t="s">
        <v>110</v>
      </c>
      <c r="C352" s="78"/>
      <c r="D352" s="146"/>
      <c r="E352" s="146"/>
      <c r="F352" s="146"/>
      <c r="G352" s="40">
        <f t="shared" si="10"/>
        <v>0</v>
      </c>
      <c r="H352" s="38" t="str">
        <f t="shared" si="11"/>
        <v/>
      </c>
      <c r="I352" s="44"/>
      <c r="J352" s="112"/>
      <c r="K352" s="112"/>
      <c r="L352" s="112"/>
      <c r="M352" s="112"/>
      <c r="N352" s="112"/>
      <c r="O352" s="112"/>
    </row>
    <row r="353" spans="1:15" ht="15" customHeight="1" x14ac:dyDescent="0.25">
      <c r="A353" s="141" t="s">
        <v>20</v>
      </c>
      <c r="B353" s="142" t="s">
        <v>111</v>
      </c>
      <c r="C353" s="94"/>
      <c r="D353" s="143"/>
      <c r="E353" s="143"/>
      <c r="F353" s="143"/>
      <c r="G353" s="71">
        <f t="shared" si="10"/>
        <v>0</v>
      </c>
      <c r="H353" s="67" t="str">
        <f t="shared" si="11"/>
        <v/>
      </c>
      <c r="I353" s="66"/>
      <c r="J353" s="112"/>
      <c r="K353" s="112"/>
      <c r="L353" s="112"/>
      <c r="M353" s="112"/>
      <c r="N353" s="112"/>
      <c r="O353" s="112"/>
    </row>
    <row r="354" spans="1:15" ht="15" customHeight="1" x14ac:dyDescent="0.25">
      <c r="A354" s="141" t="s">
        <v>20</v>
      </c>
      <c r="B354" s="112" t="s">
        <v>78</v>
      </c>
      <c r="C354" s="78"/>
      <c r="D354" s="146"/>
      <c r="E354" s="146"/>
      <c r="F354" s="146"/>
      <c r="G354" s="40">
        <f t="shared" si="10"/>
        <v>0</v>
      </c>
      <c r="H354" s="38" t="str">
        <f t="shared" si="11"/>
        <v/>
      </c>
      <c r="I354" s="33"/>
      <c r="J354" s="112"/>
      <c r="K354" s="112"/>
      <c r="L354" s="112"/>
      <c r="M354" s="112"/>
      <c r="N354" s="112"/>
      <c r="O354" s="112"/>
    </row>
    <row r="355" spans="1:15" ht="15" customHeight="1" x14ac:dyDescent="0.25">
      <c r="A355" s="141" t="s">
        <v>20</v>
      </c>
      <c r="B355" s="162" t="s">
        <v>14</v>
      </c>
      <c r="C355" s="163">
        <f>SUMIFS((C7:C354),(A7:A354),A355)</f>
        <v>0</v>
      </c>
      <c r="D355" s="163">
        <f>SUMIFS((D7:D354),(A7:A354),A355)</f>
        <v>0</v>
      </c>
      <c r="E355" s="163">
        <f>SUMIFS((E7:E354),(A7:A354),A355)</f>
        <v>0</v>
      </c>
      <c r="F355" s="163">
        <f>SUMIFS((F7:F354),(A7:A354),A355)</f>
        <v>0</v>
      </c>
      <c r="G355" s="74">
        <f t="shared" si="10"/>
        <v>0</v>
      </c>
      <c r="H355" s="75" t="str">
        <f t="shared" si="11"/>
        <v/>
      </c>
      <c r="I355" s="79"/>
      <c r="J355" s="112"/>
      <c r="K355" s="112"/>
      <c r="L355" s="112"/>
      <c r="M355" s="112"/>
      <c r="N355" s="112"/>
      <c r="O355" s="112"/>
    </row>
    <row r="356" spans="1:15" ht="15" customHeight="1" x14ac:dyDescent="0.25">
      <c r="A356" t="s">
        <v>21</v>
      </c>
      <c r="C356" s="146"/>
      <c r="D356" s="42"/>
      <c r="E356" s="42"/>
      <c r="F356" s="42"/>
      <c r="G356" s="40">
        <f t="shared" si="10"/>
        <v>0</v>
      </c>
      <c r="H356" s="38" t="str">
        <f t="shared" si="11"/>
        <v/>
      </c>
      <c r="I356" s="33"/>
    </row>
    <row r="357" spans="1:15" ht="15" customHeight="1" x14ac:dyDescent="0.25">
      <c r="A357" s="149" t="s">
        <v>21</v>
      </c>
      <c r="B357" s="142" t="s">
        <v>39</v>
      </c>
      <c r="C357" s="94"/>
      <c r="D357" s="143"/>
      <c r="E357" s="143"/>
      <c r="F357" s="143"/>
      <c r="G357" s="71">
        <f t="shared" si="10"/>
        <v>0</v>
      </c>
      <c r="H357" s="67" t="str">
        <f t="shared" si="11"/>
        <v/>
      </c>
      <c r="I357" s="66"/>
      <c r="J357" s="112"/>
      <c r="K357" s="112"/>
      <c r="L357" s="112"/>
      <c r="M357" s="112"/>
      <c r="N357" s="112"/>
      <c r="O357" s="112"/>
    </row>
    <row r="358" spans="1:15" ht="15" customHeight="1" x14ac:dyDescent="0.25">
      <c r="A358" s="149" t="s">
        <v>21</v>
      </c>
      <c r="B358" s="112" t="s">
        <v>40</v>
      </c>
      <c r="C358" s="78"/>
      <c r="D358" s="146"/>
      <c r="E358" s="146"/>
      <c r="F358" s="146"/>
      <c r="G358" s="40">
        <f t="shared" si="10"/>
        <v>0</v>
      </c>
      <c r="H358" s="38" t="str">
        <f t="shared" si="11"/>
        <v/>
      </c>
      <c r="I358" s="44"/>
      <c r="J358" s="112"/>
      <c r="K358" s="112"/>
      <c r="L358" s="112"/>
      <c r="M358" s="112"/>
      <c r="N358" s="112"/>
      <c r="O358" s="112"/>
    </row>
    <row r="359" spans="1:15" ht="15" customHeight="1" x14ac:dyDescent="0.25">
      <c r="A359" s="149" t="s">
        <v>21</v>
      </c>
      <c r="B359" s="142" t="s">
        <v>41</v>
      </c>
      <c r="C359" s="94"/>
      <c r="D359" s="143"/>
      <c r="E359" s="143"/>
      <c r="F359" s="143"/>
      <c r="G359" s="71">
        <f t="shared" si="10"/>
        <v>0</v>
      </c>
      <c r="H359" s="67" t="str">
        <f t="shared" si="11"/>
        <v/>
      </c>
      <c r="I359" s="88"/>
      <c r="J359" s="112"/>
      <c r="K359" s="112"/>
      <c r="L359" s="112"/>
      <c r="M359" s="112"/>
      <c r="N359" s="112"/>
      <c r="O359" s="112"/>
    </row>
    <row r="360" spans="1:15" ht="15" customHeight="1" x14ac:dyDescent="0.25">
      <c r="A360" s="149" t="s">
        <v>21</v>
      </c>
      <c r="B360" s="112" t="s">
        <v>42</v>
      </c>
      <c r="C360" s="78"/>
      <c r="D360" s="146"/>
      <c r="E360" s="146"/>
      <c r="F360" s="146"/>
      <c r="G360" s="40">
        <f t="shared" si="10"/>
        <v>0</v>
      </c>
      <c r="H360" s="38" t="str">
        <f t="shared" si="11"/>
        <v/>
      </c>
      <c r="I360" s="44"/>
      <c r="J360" s="112"/>
      <c r="K360" s="112"/>
      <c r="L360" s="112"/>
      <c r="M360" s="112"/>
      <c r="N360" s="112"/>
      <c r="O360" s="112"/>
    </row>
    <row r="361" spans="1:15" ht="15" customHeight="1" x14ac:dyDescent="0.25">
      <c r="A361" s="149" t="s">
        <v>21</v>
      </c>
      <c r="B361" s="142" t="s">
        <v>43</v>
      </c>
      <c r="C361" s="94"/>
      <c r="D361" s="143"/>
      <c r="E361" s="143"/>
      <c r="F361" s="143"/>
      <c r="G361" s="71">
        <f t="shared" si="10"/>
        <v>0</v>
      </c>
      <c r="H361" s="67" t="str">
        <f t="shared" si="11"/>
        <v/>
      </c>
      <c r="I361" s="66"/>
      <c r="J361" s="112"/>
      <c r="K361" s="112"/>
      <c r="L361" s="112"/>
      <c r="M361" s="112"/>
      <c r="N361" s="112"/>
      <c r="O361" s="112"/>
    </row>
    <row r="362" spans="1:15" ht="15" customHeight="1" x14ac:dyDescent="0.25">
      <c r="A362" s="149" t="s">
        <v>21</v>
      </c>
      <c r="B362" s="112" t="s">
        <v>44</v>
      </c>
      <c r="C362" s="78"/>
      <c r="D362" s="146"/>
      <c r="E362" s="146"/>
      <c r="F362" s="146"/>
      <c r="G362" s="40">
        <f t="shared" si="10"/>
        <v>0</v>
      </c>
      <c r="H362" s="38" t="str">
        <f t="shared" si="11"/>
        <v/>
      </c>
      <c r="I362" s="44"/>
      <c r="J362" s="112"/>
      <c r="K362" s="112"/>
      <c r="L362" s="112"/>
      <c r="M362" s="112"/>
      <c r="N362" s="112"/>
      <c r="O362" s="112"/>
    </row>
    <row r="363" spans="1:15" ht="15" customHeight="1" x14ac:dyDescent="0.25">
      <c r="A363" s="149" t="s">
        <v>21</v>
      </c>
      <c r="B363" s="142" t="s">
        <v>45</v>
      </c>
      <c r="C363" s="94"/>
      <c r="D363" s="143"/>
      <c r="E363" s="143"/>
      <c r="F363" s="143"/>
      <c r="G363" s="71">
        <f t="shared" si="10"/>
        <v>0</v>
      </c>
      <c r="H363" s="67" t="str">
        <f t="shared" si="11"/>
        <v/>
      </c>
      <c r="I363" s="88"/>
      <c r="J363" s="112"/>
      <c r="K363" s="112"/>
      <c r="L363" s="112"/>
      <c r="M363" s="112"/>
      <c r="N363" s="112"/>
      <c r="O363" s="112"/>
    </row>
    <row r="364" spans="1:15" ht="15" customHeight="1" x14ac:dyDescent="0.25">
      <c r="A364" s="149" t="s">
        <v>21</v>
      </c>
      <c r="B364" s="112" t="s">
        <v>46</v>
      </c>
      <c r="C364" s="78"/>
      <c r="D364" s="146"/>
      <c r="E364" s="146"/>
      <c r="F364" s="146"/>
      <c r="G364" s="40">
        <f t="shared" si="10"/>
        <v>0</v>
      </c>
      <c r="H364" s="38" t="str">
        <f t="shared" si="11"/>
        <v/>
      </c>
      <c r="I364" s="33"/>
      <c r="J364" s="112"/>
      <c r="K364" s="112"/>
      <c r="L364" s="112"/>
      <c r="M364" s="112"/>
      <c r="N364" s="112"/>
      <c r="O364" s="112"/>
    </row>
    <row r="365" spans="1:15" ht="15" customHeight="1" x14ac:dyDescent="0.25">
      <c r="A365" s="149" t="s">
        <v>21</v>
      </c>
      <c r="B365" s="142" t="s">
        <v>47</v>
      </c>
      <c r="C365" s="94"/>
      <c r="D365" s="143"/>
      <c r="E365" s="143"/>
      <c r="F365" s="143"/>
      <c r="G365" s="71">
        <f t="shared" si="10"/>
        <v>0</v>
      </c>
      <c r="H365" s="67" t="str">
        <f t="shared" si="11"/>
        <v/>
      </c>
      <c r="I365" s="88"/>
      <c r="J365" s="112"/>
      <c r="K365" s="112"/>
      <c r="L365" s="112"/>
      <c r="M365" s="112"/>
      <c r="N365" s="112"/>
      <c r="O365" s="112"/>
    </row>
    <row r="366" spans="1:15" ht="15" customHeight="1" x14ac:dyDescent="0.25">
      <c r="A366" s="149" t="s">
        <v>21</v>
      </c>
      <c r="B366" s="112" t="s">
        <v>48</v>
      </c>
      <c r="C366" s="78"/>
      <c r="D366" s="146"/>
      <c r="E366" s="146"/>
      <c r="F366" s="146"/>
      <c r="G366" s="40">
        <f t="shared" si="10"/>
        <v>0</v>
      </c>
      <c r="H366" s="38" t="str">
        <f t="shared" si="11"/>
        <v/>
      </c>
      <c r="I366" s="44"/>
      <c r="J366" s="112"/>
      <c r="K366" s="112"/>
      <c r="L366" s="112"/>
      <c r="M366" s="112"/>
      <c r="N366" s="112"/>
      <c r="O366" s="112"/>
    </row>
    <row r="367" spans="1:15" ht="15" customHeight="1" x14ac:dyDescent="0.25">
      <c r="A367" s="149" t="s">
        <v>21</v>
      </c>
      <c r="B367" s="142" t="s">
        <v>49</v>
      </c>
      <c r="C367" s="94"/>
      <c r="D367" s="143"/>
      <c r="E367" s="143"/>
      <c r="F367" s="143"/>
      <c r="G367" s="71">
        <f t="shared" si="10"/>
        <v>0</v>
      </c>
      <c r="H367" s="67" t="str">
        <f t="shared" si="11"/>
        <v/>
      </c>
      <c r="I367" s="66"/>
      <c r="J367" s="112"/>
      <c r="K367" s="112"/>
      <c r="L367" s="112"/>
      <c r="M367" s="112"/>
      <c r="N367" s="112"/>
      <c r="O367" s="112"/>
    </row>
    <row r="368" spans="1:15" ht="15" customHeight="1" x14ac:dyDescent="0.25">
      <c r="A368" s="149" t="s">
        <v>21</v>
      </c>
      <c r="B368" s="112" t="s">
        <v>50</v>
      </c>
      <c r="C368" s="78"/>
      <c r="D368" s="146"/>
      <c r="E368" s="146"/>
      <c r="F368" s="146"/>
      <c r="G368" s="40">
        <f t="shared" si="10"/>
        <v>0</v>
      </c>
      <c r="H368" s="38" t="str">
        <f t="shared" si="11"/>
        <v/>
      </c>
      <c r="I368" s="33"/>
      <c r="J368" s="112"/>
      <c r="K368" s="112"/>
      <c r="L368" s="112"/>
      <c r="M368" s="112"/>
      <c r="N368" s="112"/>
      <c r="O368" s="112"/>
    </row>
    <row r="369" spans="1:15" ht="15" customHeight="1" x14ac:dyDescent="0.25">
      <c r="A369" s="149" t="s">
        <v>21</v>
      </c>
      <c r="B369" s="142" t="s">
        <v>51</v>
      </c>
      <c r="C369" s="94"/>
      <c r="D369" s="143"/>
      <c r="E369" s="143"/>
      <c r="F369" s="143"/>
      <c r="G369" s="71">
        <f t="shared" si="10"/>
        <v>0</v>
      </c>
      <c r="H369" s="67" t="str">
        <f t="shared" si="11"/>
        <v/>
      </c>
      <c r="I369" s="66"/>
      <c r="J369" s="112"/>
      <c r="K369" s="112"/>
      <c r="L369" s="112"/>
      <c r="M369" s="112"/>
      <c r="N369" s="112"/>
      <c r="O369" s="112"/>
    </row>
    <row r="370" spans="1:15" ht="15" customHeight="1" x14ac:dyDescent="0.25">
      <c r="A370" s="149" t="s">
        <v>21</v>
      </c>
      <c r="B370" s="112" t="s">
        <v>52</v>
      </c>
      <c r="C370" s="78"/>
      <c r="D370" s="146"/>
      <c r="E370" s="146"/>
      <c r="F370" s="146"/>
      <c r="G370" s="40">
        <f t="shared" si="10"/>
        <v>0</v>
      </c>
      <c r="H370" s="38" t="str">
        <f t="shared" si="11"/>
        <v/>
      </c>
      <c r="I370" s="33"/>
      <c r="J370" s="112"/>
      <c r="K370" s="112"/>
      <c r="L370" s="112"/>
      <c r="M370" s="112"/>
      <c r="N370" s="112"/>
      <c r="O370" s="112"/>
    </row>
    <row r="371" spans="1:15" ht="15" customHeight="1" x14ac:dyDescent="0.25">
      <c r="A371" s="149" t="s">
        <v>21</v>
      </c>
      <c r="B371" s="142" t="s">
        <v>53</v>
      </c>
      <c r="C371" s="94"/>
      <c r="D371" s="143"/>
      <c r="E371" s="143"/>
      <c r="F371" s="143"/>
      <c r="G371" s="71">
        <f t="shared" si="10"/>
        <v>0</v>
      </c>
      <c r="H371" s="67" t="str">
        <f t="shared" si="11"/>
        <v/>
      </c>
      <c r="I371" s="66"/>
      <c r="J371" s="112"/>
      <c r="K371" s="112"/>
      <c r="L371" s="112"/>
      <c r="M371" s="112"/>
      <c r="N371" s="112"/>
      <c r="O371" s="112"/>
    </row>
    <row r="372" spans="1:15" ht="15" customHeight="1" x14ac:dyDescent="0.25">
      <c r="A372" s="149" t="s">
        <v>21</v>
      </c>
      <c r="B372" s="112" t="s">
        <v>54</v>
      </c>
      <c r="C372" s="78"/>
      <c r="D372" s="146"/>
      <c r="E372" s="146"/>
      <c r="F372" s="146"/>
      <c r="G372" s="40">
        <f t="shared" si="10"/>
        <v>0</v>
      </c>
      <c r="H372" s="38" t="str">
        <f t="shared" si="11"/>
        <v/>
      </c>
      <c r="I372" s="33"/>
      <c r="J372" s="112"/>
      <c r="K372" s="112"/>
      <c r="L372" s="112"/>
      <c r="M372" s="112"/>
      <c r="N372" s="112"/>
      <c r="O372" s="112"/>
    </row>
    <row r="373" spans="1:15" ht="15" customHeight="1" x14ac:dyDescent="0.25">
      <c r="A373" s="149" t="s">
        <v>21</v>
      </c>
      <c r="B373" s="142" t="s">
        <v>55</v>
      </c>
      <c r="C373" s="94"/>
      <c r="D373" s="143"/>
      <c r="E373" s="143"/>
      <c r="F373" s="143"/>
      <c r="G373" s="71">
        <f t="shared" si="10"/>
        <v>0</v>
      </c>
      <c r="H373" s="67" t="str">
        <f t="shared" si="11"/>
        <v/>
      </c>
      <c r="I373" s="66"/>
      <c r="J373" s="112"/>
      <c r="K373" s="112"/>
      <c r="L373" s="112"/>
      <c r="M373" s="112"/>
      <c r="N373" s="112"/>
      <c r="O373" s="112"/>
    </row>
    <row r="374" spans="1:15" ht="15" customHeight="1" x14ac:dyDescent="0.25">
      <c r="A374" s="149" t="s">
        <v>21</v>
      </c>
      <c r="B374" s="112" t="s">
        <v>56</v>
      </c>
      <c r="C374" s="78"/>
      <c r="D374" s="146"/>
      <c r="E374" s="146"/>
      <c r="F374" s="146"/>
      <c r="G374" s="40">
        <f t="shared" si="10"/>
        <v>0</v>
      </c>
      <c r="H374" s="38" t="str">
        <f t="shared" si="11"/>
        <v/>
      </c>
      <c r="I374" s="33"/>
      <c r="J374" s="112"/>
      <c r="K374" s="112"/>
      <c r="L374" s="112"/>
      <c r="M374" s="112"/>
      <c r="N374" s="112"/>
      <c r="O374" s="112"/>
    </row>
    <row r="375" spans="1:15" ht="15" customHeight="1" x14ac:dyDescent="0.25">
      <c r="A375" s="149" t="s">
        <v>21</v>
      </c>
      <c r="B375" s="142" t="s">
        <v>57</v>
      </c>
      <c r="C375" s="94"/>
      <c r="D375" s="143"/>
      <c r="E375" s="143"/>
      <c r="F375" s="143"/>
      <c r="G375" s="71">
        <f t="shared" si="10"/>
        <v>0</v>
      </c>
      <c r="H375" s="67" t="str">
        <f t="shared" si="11"/>
        <v/>
      </c>
      <c r="I375" s="66"/>
      <c r="J375" s="112"/>
      <c r="K375" s="112"/>
      <c r="L375" s="112"/>
      <c r="M375" s="112"/>
      <c r="N375" s="112"/>
      <c r="O375" s="112"/>
    </row>
    <row r="376" spans="1:15" ht="15" customHeight="1" x14ac:dyDescent="0.25">
      <c r="A376" s="149" t="s">
        <v>21</v>
      </c>
      <c r="B376" s="112" t="s">
        <v>58</v>
      </c>
      <c r="C376" s="78"/>
      <c r="D376" s="146"/>
      <c r="E376" s="146"/>
      <c r="F376" s="146"/>
      <c r="G376" s="40">
        <f t="shared" si="10"/>
        <v>0</v>
      </c>
      <c r="H376" s="38" t="str">
        <f t="shared" si="11"/>
        <v/>
      </c>
      <c r="I376" s="33"/>
      <c r="J376" s="112"/>
      <c r="K376" s="112"/>
      <c r="L376" s="112"/>
      <c r="M376" s="112"/>
      <c r="N376" s="112"/>
      <c r="O376" s="112"/>
    </row>
    <row r="377" spans="1:15" ht="15" customHeight="1" x14ac:dyDescent="0.25">
      <c r="A377" s="149" t="s">
        <v>21</v>
      </c>
      <c r="B377" s="142" t="s">
        <v>59</v>
      </c>
      <c r="C377" s="94"/>
      <c r="D377" s="143"/>
      <c r="E377" s="143"/>
      <c r="F377" s="143"/>
      <c r="G377" s="71">
        <f t="shared" si="10"/>
        <v>0</v>
      </c>
      <c r="H377" s="67" t="str">
        <f t="shared" si="11"/>
        <v/>
      </c>
      <c r="I377" s="66"/>
      <c r="J377" s="112"/>
      <c r="K377" s="112"/>
      <c r="L377" s="112"/>
      <c r="M377" s="112"/>
      <c r="N377" s="112"/>
      <c r="O377" s="112"/>
    </row>
    <row r="378" spans="1:15" ht="15" customHeight="1" x14ac:dyDescent="0.25">
      <c r="A378" s="149" t="s">
        <v>21</v>
      </c>
      <c r="B378" s="112" t="s">
        <v>60</v>
      </c>
      <c r="C378" s="78"/>
      <c r="D378" s="146"/>
      <c r="E378" s="146"/>
      <c r="F378" s="146"/>
      <c r="G378" s="40">
        <f t="shared" si="10"/>
        <v>0</v>
      </c>
      <c r="H378" s="38" t="str">
        <f t="shared" si="11"/>
        <v/>
      </c>
      <c r="I378" s="44"/>
      <c r="J378" s="112"/>
      <c r="K378" s="112"/>
      <c r="L378" s="112"/>
      <c r="M378" s="112"/>
      <c r="N378" s="112"/>
      <c r="O378" s="112"/>
    </row>
    <row r="379" spans="1:15" ht="15" customHeight="1" x14ac:dyDescent="0.25">
      <c r="A379" s="149" t="s">
        <v>21</v>
      </c>
      <c r="B379" s="142" t="s">
        <v>61</v>
      </c>
      <c r="C379" s="94"/>
      <c r="D379" s="143"/>
      <c r="E379" s="143"/>
      <c r="F379" s="143"/>
      <c r="G379" s="71">
        <f t="shared" si="10"/>
        <v>0</v>
      </c>
      <c r="H379" s="67" t="str">
        <f t="shared" si="11"/>
        <v/>
      </c>
      <c r="I379" s="88"/>
      <c r="J379" s="112"/>
      <c r="K379" s="112"/>
      <c r="L379" s="112"/>
      <c r="M379" s="112"/>
      <c r="N379" s="112"/>
      <c r="O379" s="112"/>
    </row>
    <row r="380" spans="1:15" ht="15" customHeight="1" x14ac:dyDescent="0.25">
      <c r="A380" s="149" t="s">
        <v>21</v>
      </c>
      <c r="B380" s="112" t="s">
        <v>62</v>
      </c>
      <c r="C380" s="78"/>
      <c r="D380" s="146"/>
      <c r="E380" s="146"/>
      <c r="F380" s="146"/>
      <c r="G380" s="40">
        <f t="shared" si="10"/>
        <v>0</v>
      </c>
      <c r="H380" s="38" t="str">
        <f t="shared" si="11"/>
        <v/>
      </c>
      <c r="I380" s="44"/>
      <c r="J380" s="112"/>
      <c r="K380" s="112"/>
      <c r="L380" s="112"/>
      <c r="M380" s="112"/>
      <c r="N380" s="112"/>
      <c r="O380" s="112"/>
    </row>
    <row r="381" spans="1:15" ht="15" customHeight="1" x14ac:dyDescent="0.25">
      <c r="A381" s="149" t="s">
        <v>21</v>
      </c>
      <c r="B381" s="142" t="s">
        <v>63</v>
      </c>
      <c r="C381" s="94"/>
      <c r="D381" s="143"/>
      <c r="E381" s="143"/>
      <c r="F381" s="143"/>
      <c r="G381" s="71">
        <f t="shared" si="10"/>
        <v>0</v>
      </c>
      <c r="H381" s="67" t="str">
        <f t="shared" si="11"/>
        <v/>
      </c>
      <c r="I381" s="88"/>
      <c r="J381" s="112"/>
      <c r="K381" s="112"/>
      <c r="L381" s="112"/>
      <c r="M381" s="112"/>
      <c r="N381" s="112"/>
      <c r="O381" s="112"/>
    </row>
    <row r="382" spans="1:15" ht="15" customHeight="1" x14ac:dyDescent="0.25">
      <c r="A382" s="149" t="s">
        <v>21</v>
      </c>
      <c r="B382" s="112" t="s">
        <v>64</v>
      </c>
      <c r="C382" s="78"/>
      <c r="D382" s="146"/>
      <c r="E382" s="146"/>
      <c r="F382" s="146"/>
      <c r="G382" s="40">
        <f t="shared" si="10"/>
        <v>0</v>
      </c>
      <c r="H382" s="38" t="str">
        <f t="shared" si="11"/>
        <v/>
      </c>
      <c r="I382" s="44"/>
      <c r="J382" s="112"/>
      <c r="K382" s="112"/>
      <c r="L382" s="112"/>
      <c r="M382" s="112"/>
      <c r="N382" s="112"/>
      <c r="O382" s="112"/>
    </row>
    <row r="383" spans="1:15" ht="15" customHeight="1" x14ac:dyDescent="0.25">
      <c r="A383" s="149" t="s">
        <v>21</v>
      </c>
      <c r="B383" s="142" t="s">
        <v>65</v>
      </c>
      <c r="C383" s="94"/>
      <c r="D383" s="143"/>
      <c r="E383" s="143"/>
      <c r="F383" s="143"/>
      <c r="G383" s="71">
        <f t="shared" si="10"/>
        <v>0</v>
      </c>
      <c r="H383" s="67" t="str">
        <f t="shared" si="11"/>
        <v/>
      </c>
      <c r="I383" s="66"/>
      <c r="J383" s="112"/>
      <c r="K383" s="112"/>
      <c r="L383" s="112"/>
      <c r="M383" s="112"/>
      <c r="N383" s="112"/>
      <c r="O383" s="112"/>
    </row>
    <row r="384" spans="1:15" ht="15" customHeight="1" x14ac:dyDescent="0.25">
      <c r="A384" s="149" t="s">
        <v>21</v>
      </c>
      <c r="B384" s="112" t="s">
        <v>66</v>
      </c>
      <c r="C384" s="78"/>
      <c r="D384" s="146"/>
      <c r="E384" s="146"/>
      <c r="F384" s="146"/>
      <c r="G384" s="40">
        <f t="shared" si="10"/>
        <v>0</v>
      </c>
      <c r="H384" s="38" t="str">
        <f t="shared" si="11"/>
        <v/>
      </c>
      <c r="I384" s="44"/>
      <c r="J384" s="112"/>
      <c r="K384" s="112"/>
      <c r="L384" s="112"/>
      <c r="M384" s="112"/>
      <c r="N384" s="112"/>
      <c r="O384" s="112"/>
    </row>
    <row r="385" spans="1:15" ht="15" customHeight="1" x14ac:dyDescent="0.25">
      <c r="A385" s="149" t="s">
        <v>21</v>
      </c>
      <c r="B385" s="142" t="s">
        <v>67</v>
      </c>
      <c r="C385" s="94"/>
      <c r="D385" s="143"/>
      <c r="E385" s="143"/>
      <c r="F385" s="143"/>
      <c r="G385" s="71">
        <f t="shared" si="10"/>
        <v>0</v>
      </c>
      <c r="H385" s="67" t="str">
        <f t="shared" si="11"/>
        <v/>
      </c>
      <c r="I385" s="88"/>
      <c r="J385" s="112"/>
      <c r="K385" s="112"/>
      <c r="L385" s="112"/>
      <c r="M385" s="112"/>
      <c r="N385" s="112"/>
      <c r="O385" s="112"/>
    </row>
    <row r="386" spans="1:15" ht="15" customHeight="1" x14ac:dyDescent="0.25">
      <c r="A386" s="149" t="s">
        <v>21</v>
      </c>
      <c r="B386" s="112" t="s">
        <v>68</v>
      </c>
      <c r="C386" s="78"/>
      <c r="D386" s="146"/>
      <c r="E386" s="146"/>
      <c r="F386" s="146"/>
      <c r="G386" s="40">
        <f t="shared" si="10"/>
        <v>0</v>
      </c>
      <c r="H386" s="38" t="str">
        <f t="shared" si="11"/>
        <v/>
      </c>
      <c r="I386" s="44"/>
      <c r="J386" s="112"/>
      <c r="K386" s="112"/>
      <c r="L386" s="112"/>
      <c r="M386" s="112"/>
      <c r="N386" s="112"/>
      <c r="O386" s="112"/>
    </row>
    <row r="387" spans="1:15" ht="15" customHeight="1" x14ac:dyDescent="0.25">
      <c r="A387" s="149" t="s">
        <v>21</v>
      </c>
      <c r="B387" s="142" t="s">
        <v>69</v>
      </c>
      <c r="C387" s="94"/>
      <c r="D387" s="143"/>
      <c r="E387" s="143"/>
      <c r="F387" s="143"/>
      <c r="G387" s="71">
        <f t="shared" si="10"/>
        <v>0</v>
      </c>
      <c r="H387" s="67" t="str">
        <f t="shared" si="11"/>
        <v/>
      </c>
      <c r="I387" s="88"/>
      <c r="J387" s="112"/>
      <c r="K387" s="112"/>
      <c r="L387" s="112"/>
      <c r="M387" s="112"/>
      <c r="N387" s="112"/>
      <c r="O387" s="112"/>
    </row>
    <row r="388" spans="1:15" ht="15" customHeight="1" x14ac:dyDescent="0.25">
      <c r="A388" s="149" t="s">
        <v>21</v>
      </c>
      <c r="B388" s="112" t="s">
        <v>70</v>
      </c>
      <c r="C388" s="78"/>
      <c r="D388" s="146"/>
      <c r="E388" s="146"/>
      <c r="F388" s="146"/>
      <c r="G388" s="40">
        <f t="shared" si="10"/>
        <v>0</v>
      </c>
      <c r="H388" s="38" t="str">
        <f t="shared" si="11"/>
        <v/>
      </c>
      <c r="I388" s="44"/>
      <c r="J388" s="112"/>
      <c r="K388" s="112"/>
      <c r="L388" s="112"/>
      <c r="M388" s="112"/>
      <c r="N388" s="112"/>
      <c r="O388" s="112"/>
    </row>
    <row r="389" spans="1:15" ht="15" customHeight="1" x14ac:dyDescent="0.25">
      <c r="A389" s="149" t="s">
        <v>21</v>
      </c>
      <c r="B389" s="142" t="s">
        <v>71</v>
      </c>
      <c r="C389" s="94"/>
      <c r="D389" s="143"/>
      <c r="E389" s="143"/>
      <c r="F389" s="143"/>
      <c r="G389" s="71">
        <f t="shared" si="10"/>
        <v>0</v>
      </c>
      <c r="H389" s="67" t="str">
        <f t="shared" si="11"/>
        <v/>
      </c>
      <c r="I389" s="66"/>
      <c r="J389" s="112"/>
      <c r="K389" s="112"/>
      <c r="L389" s="112"/>
      <c r="M389" s="112"/>
      <c r="N389" s="112"/>
      <c r="O389" s="112"/>
    </row>
    <row r="390" spans="1:15" ht="15" customHeight="1" x14ac:dyDescent="0.25">
      <c r="A390" s="149" t="s">
        <v>21</v>
      </c>
      <c r="B390" s="112" t="s">
        <v>72</v>
      </c>
      <c r="C390" s="78"/>
      <c r="D390" s="146"/>
      <c r="E390" s="146"/>
      <c r="F390" s="146"/>
      <c r="G390" s="40">
        <f t="shared" si="10"/>
        <v>0</v>
      </c>
      <c r="H390" s="38" t="str">
        <f t="shared" si="11"/>
        <v/>
      </c>
      <c r="I390" s="44"/>
      <c r="J390" s="112"/>
      <c r="K390" s="112"/>
      <c r="L390" s="112"/>
      <c r="M390" s="112"/>
      <c r="N390" s="112"/>
      <c r="O390" s="112"/>
    </row>
    <row r="391" spans="1:15" ht="15" customHeight="1" x14ac:dyDescent="0.25">
      <c r="A391" s="149" t="s">
        <v>21</v>
      </c>
      <c r="B391" s="142" t="s">
        <v>73</v>
      </c>
      <c r="C391" s="94"/>
      <c r="D391" s="143"/>
      <c r="E391" s="143"/>
      <c r="F391" s="143"/>
      <c r="G391" s="71">
        <f t="shared" ref="G391:G455" si="12">IF(ISERROR(C391- D391)=TRUE,"",C391 - D391)</f>
        <v>0</v>
      </c>
      <c r="H391" s="67" t="str">
        <f t="shared" ref="H391:H455" si="13">IF(ISERROR((((C391- D391)/D391)*100)=TRUE),"",IF((((C391- D391)/D391)*100)&lt;-7,FIXED(((C391- D391)/D391)*100, 1,TRUE) &amp;"%" &amp; "▼",IF((((C391- D391)/D391)*100)&gt;7,FIXED(((C391- D391)/D391)*100, 1,TRUE) &amp;"%" &amp;"▲",FIXED(((C391- D391)/D391)*100, 1,TRUE)&amp;"%")))</f>
        <v/>
      </c>
      <c r="I391" s="66"/>
      <c r="J391" s="112"/>
      <c r="K391" s="112"/>
      <c r="L391" s="112"/>
      <c r="M391" s="112"/>
      <c r="N391" s="112"/>
      <c r="O391" s="112"/>
    </row>
    <row r="392" spans="1:15" ht="15" customHeight="1" x14ac:dyDescent="0.25">
      <c r="A392" s="149" t="s">
        <v>21</v>
      </c>
      <c r="B392" s="112" t="s">
        <v>74</v>
      </c>
      <c r="C392" s="78"/>
      <c r="D392" s="146"/>
      <c r="E392" s="146"/>
      <c r="F392" s="146"/>
      <c r="G392" s="40">
        <f t="shared" si="12"/>
        <v>0</v>
      </c>
      <c r="H392" s="38" t="str">
        <f t="shared" si="13"/>
        <v/>
      </c>
      <c r="I392" s="44"/>
      <c r="J392" s="112"/>
      <c r="K392" s="112"/>
      <c r="L392" s="112"/>
      <c r="M392" s="112"/>
      <c r="N392" s="112"/>
      <c r="O392" s="112"/>
    </row>
    <row r="393" spans="1:15" ht="15" customHeight="1" x14ac:dyDescent="0.25">
      <c r="A393" s="149" t="s">
        <v>21</v>
      </c>
      <c r="B393" s="142" t="s">
        <v>75</v>
      </c>
      <c r="C393" s="94"/>
      <c r="D393" s="143"/>
      <c r="E393" s="143"/>
      <c r="F393" s="143"/>
      <c r="G393" s="71">
        <f t="shared" si="12"/>
        <v>0</v>
      </c>
      <c r="H393" s="67" t="str">
        <f t="shared" si="13"/>
        <v/>
      </c>
      <c r="I393" s="66"/>
      <c r="J393" s="112"/>
      <c r="K393" s="112"/>
      <c r="L393" s="112"/>
      <c r="M393" s="112"/>
      <c r="N393" s="112"/>
      <c r="O393" s="112"/>
    </row>
    <row r="394" spans="1:15" ht="15" customHeight="1" x14ac:dyDescent="0.25">
      <c r="A394" s="149" t="s">
        <v>21</v>
      </c>
      <c r="B394" s="112" t="s">
        <v>76</v>
      </c>
      <c r="C394" s="78"/>
      <c r="D394" s="146"/>
      <c r="E394" s="146"/>
      <c r="F394" s="146"/>
      <c r="G394" s="40">
        <f t="shared" si="12"/>
        <v>0</v>
      </c>
      <c r="H394" s="38" t="str">
        <f t="shared" si="13"/>
        <v/>
      </c>
      <c r="I394" s="44"/>
      <c r="J394" s="112"/>
      <c r="K394" s="112"/>
      <c r="L394" s="112"/>
      <c r="M394" s="112"/>
      <c r="N394" s="112"/>
      <c r="O394" s="112"/>
    </row>
    <row r="395" spans="1:15" ht="15" customHeight="1" x14ac:dyDescent="0.25">
      <c r="A395" s="149" t="s">
        <v>21</v>
      </c>
      <c r="B395" s="142" t="s">
        <v>77</v>
      </c>
      <c r="C395" s="94"/>
      <c r="D395" s="143"/>
      <c r="E395" s="143"/>
      <c r="F395" s="143"/>
      <c r="G395" s="71">
        <f t="shared" si="12"/>
        <v>0</v>
      </c>
      <c r="H395" s="67" t="str">
        <f t="shared" si="13"/>
        <v/>
      </c>
      <c r="I395" s="66"/>
      <c r="J395" s="112"/>
      <c r="K395" s="112"/>
      <c r="L395" s="112"/>
      <c r="M395" s="112"/>
      <c r="N395" s="112"/>
      <c r="O395" s="112"/>
    </row>
    <row r="396" spans="1:15" ht="15" customHeight="1" x14ac:dyDescent="0.25">
      <c r="A396" s="149" t="s">
        <v>21</v>
      </c>
      <c r="B396" s="112" t="s">
        <v>104</v>
      </c>
      <c r="C396" s="78"/>
      <c r="D396" s="146"/>
      <c r="E396" s="146"/>
      <c r="F396" s="146"/>
      <c r="G396" s="40">
        <f t="shared" si="12"/>
        <v>0</v>
      </c>
      <c r="H396" s="38" t="str">
        <f t="shared" si="13"/>
        <v/>
      </c>
      <c r="I396" s="44"/>
      <c r="J396" s="112"/>
      <c r="K396" s="112"/>
      <c r="L396" s="112"/>
      <c r="M396" s="112"/>
      <c r="N396" s="112"/>
      <c r="O396" s="112"/>
    </row>
    <row r="397" spans="1:15" ht="15" customHeight="1" x14ac:dyDescent="0.25">
      <c r="A397" s="149" t="s">
        <v>21</v>
      </c>
      <c r="B397" s="142" t="s">
        <v>105</v>
      </c>
      <c r="C397" s="94"/>
      <c r="D397" s="143"/>
      <c r="E397" s="143"/>
      <c r="F397" s="143"/>
      <c r="G397" s="71">
        <f t="shared" si="12"/>
        <v>0</v>
      </c>
      <c r="H397" s="67" t="str">
        <f t="shared" si="13"/>
        <v/>
      </c>
      <c r="I397" s="66"/>
      <c r="J397" s="112"/>
      <c r="K397" s="112"/>
      <c r="L397" s="112"/>
      <c r="M397" s="112"/>
      <c r="N397" s="112"/>
      <c r="O397" s="112"/>
    </row>
    <row r="398" spans="1:15" ht="15" customHeight="1" x14ac:dyDescent="0.25">
      <c r="A398" s="149" t="s">
        <v>21</v>
      </c>
      <c r="B398" s="112" t="s">
        <v>106</v>
      </c>
      <c r="C398" s="78"/>
      <c r="D398" s="146"/>
      <c r="E398" s="146"/>
      <c r="F398" s="146"/>
      <c r="G398" s="40">
        <f t="shared" si="12"/>
        <v>0</v>
      </c>
      <c r="H398" s="38" t="str">
        <f t="shared" si="13"/>
        <v/>
      </c>
      <c r="I398" s="44"/>
      <c r="J398" s="112"/>
      <c r="K398" s="112"/>
      <c r="L398" s="112"/>
      <c r="M398" s="112"/>
      <c r="N398" s="112"/>
      <c r="O398" s="112"/>
    </row>
    <row r="399" spans="1:15" ht="15" customHeight="1" x14ac:dyDescent="0.25">
      <c r="A399" s="149" t="s">
        <v>21</v>
      </c>
      <c r="B399" s="142" t="s">
        <v>107</v>
      </c>
      <c r="C399" s="94"/>
      <c r="D399" s="143"/>
      <c r="E399" s="143"/>
      <c r="F399" s="143"/>
      <c r="G399" s="71">
        <f t="shared" si="12"/>
        <v>0</v>
      </c>
      <c r="H399" s="67" t="str">
        <f t="shared" si="13"/>
        <v/>
      </c>
      <c r="I399" s="66"/>
      <c r="J399" s="112"/>
      <c r="K399" s="112"/>
      <c r="L399" s="112"/>
      <c r="M399" s="112"/>
      <c r="N399" s="112"/>
      <c r="O399" s="112"/>
    </row>
    <row r="400" spans="1:15" ht="15" customHeight="1" x14ac:dyDescent="0.25">
      <c r="A400" s="149" t="s">
        <v>21</v>
      </c>
      <c r="B400" s="112" t="s">
        <v>108</v>
      </c>
      <c r="C400" s="78"/>
      <c r="D400" s="146"/>
      <c r="E400" s="146"/>
      <c r="F400" s="146"/>
      <c r="G400" s="40">
        <f t="shared" si="12"/>
        <v>0</v>
      </c>
      <c r="H400" s="38" t="str">
        <f t="shared" si="13"/>
        <v/>
      </c>
      <c r="I400" s="44"/>
      <c r="J400" s="112"/>
      <c r="K400" s="112"/>
      <c r="L400" s="112"/>
      <c r="M400" s="112"/>
      <c r="N400" s="112"/>
      <c r="O400" s="112"/>
    </row>
    <row r="401" spans="1:15" ht="15" customHeight="1" x14ac:dyDescent="0.25">
      <c r="A401" s="149" t="s">
        <v>21</v>
      </c>
      <c r="B401" s="142" t="s">
        <v>109</v>
      </c>
      <c r="C401" s="94"/>
      <c r="D401" s="143"/>
      <c r="E401" s="143"/>
      <c r="F401" s="143"/>
      <c r="G401" s="71">
        <f t="shared" si="12"/>
        <v>0</v>
      </c>
      <c r="H401" s="67" t="str">
        <f t="shared" si="13"/>
        <v/>
      </c>
      <c r="I401" s="66"/>
      <c r="J401" s="112"/>
      <c r="K401" s="112"/>
      <c r="L401" s="112"/>
      <c r="M401" s="112"/>
      <c r="N401" s="112"/>
      <c r="O401" s="112"/>
    </row>
    <row r="402" spans="1:15" ht="15" customHeight="1" x14ac:dyDescent="0.25">
      <c r="A402" s="149" t="s">
        <v>21</v>
      </c>
      <c r="B402" s="112" t="s">
        <v>110</v>
      </c>
      <c r="C402" s="78"/>
      <c r="D402" s="146"/>
      <c r="E402" s="146"/>
      <c r="F402" s="146"/>
      <c r="G402" s="40">
        <f t="shared" si="12"/>
        <v>0</v>
      </c>
      <c r="H402" s="38" t="str">
        <f t="shared" si="13"/>
        <v/>
      </c>
      <c r="I402" s="44"/>
      <c r="J402" s="112"/>
      <c r="K402" s="112"/>
      <c r="L402" s="112"/>
      <c r="M402" s="112"/>
      <c r="N402" s="112"/>
      <c r="O402" s="112"/>
    </row>
    <row r="403" spans="1:15" ht="15" customHeight="1" x14ac:dyDescent="0.25">
      <c r="A403" s="149" t="s">
        <v>21</v>
      </c>
      <c r="B403" s="142" t="s">
        <v>111</v>
      </c>
      <c r="C403" s="94"/>
      <c r="D403" s="143"/>
      <c r="E403" s="143"/>
      <c r="F403" s="143"/>
      <c r="G403" s="71">
        <f t="shared" si="12"/>
        <v>0</v>
      </c>
      <c r="H403" s="67" t="str">
        <f t="shared" si="13"/>
        <v/>
      </c>
      <c r="I403" s="66"/>
      <c r="J403" s="112"/>
      <c r="K403" s="112"/>
      <c r="L403" s="112"/>
      <c r="M403" s="112"/>
      <c r="N403" s="112"/>
      <c r="O403" s="112"/>
    </row>
    <row r="404" spans="1:15" ht="15" customHeight="1" x14ac:dyDescent="0.25">
      <c r="A404" s="149" t="s">
        <v>21</v>
      </c>
      <c r="B404" s="112" t="s">
        <v>78</v>
      </c>
      <c r="C404" s="78"/>
      <c r="D404" s="146"/>
      <c r="E404" s="146"/>
      <c r="F404" s="146"/>
      <c r="G404" s="40">
        <f t="shared" si="12"/>
        <v>0</v>
      </c>
      <c r="H404" s="38" t="str">
        <f t="shared" si="13"/>
        <v/>
      </c>
      <c r="I404" s="33"/>
      <c r="J404" s="112"/>
      <c r="K404" s="112"/>
      <c r="L404" s="112"/>
      <c r="M404" s="112"/>
      <c r="N404" s="112"/>
      <c r="O404" s="112"/>
    </row>
    <row r="405" spans="1:15" ht="15" customHeight="1" x14ac:dyDescent="0.25">
      <c r="A405" s="149" t="s">
        <v>21</v>
      </c>
      <c r="B405" s="162" t="s">
        <v>14</v>
      </c>
      <c r="C405" s="163">
        <f>SUMIFS((C7:C404),(A7:A404),A405)</f>
        <v>0</v>
      </c>
      <c r="D405" s="163">
        <f>SUMIFS((D7:D404),(A7:A404),A405)</f>
        <v>0</v>
      </c>
      <c r="E405" s="163">
        <f>SUMIFS((E7:E404),(A7:A404),A405)</f>
        <v>0</v>
      </c>
      <c r="F405" s="163">
        <f>SUMIFS((F7:F404),(A7:A404),A405)</f>
        <v>0</v>
      </c>
      <c r="G405" s="74">
        <f t="shared" si="12"/>
        <v>0</v>
      </c>
      <c r="H405" s="75" t="str">
        <f t="shared" si="13"/>
        <v/>
      </c>
      <c r="I405" s="79"/>
      <c r="J405" s="112"/>
      <c r="K405" s="112"/>
      <c r="L405" s="112"/>
      <c r="M405" s="112"/>
      <c r="N405" s="112"/>
      <c r="O405" s="112"/>
    </row>
    <row r="406" spans="1:15" ht="15" customHeight="1" x14ac:dyDescent="0.25">
      <c r="A406" s="35" t="s">
        <v>22</v>
      </c>
      <c r="C406" s="146"/>
      <c r="D406" s="42"/>
      <c r="E406" s="42"/>
      <c r="F406" s="42"/>
      <c r="G406" s="40">
        <f t="shared" si="12"/>
        <v>0</v>
      </c>
      <c r="H406" s="38" t="str">
        <f t="shared" si="13"/>
        <v/>
      </c>
      <c r="I406" s="33"/>
    </row>
    <row r="407" spans="1:15" ht="15" customHeight="1" x14ac:dyDescent="0.25">
      <c r="A407" s="141" t="s">
        <v>22</v>
      </c>
      <c r="B407" s="142" t="s">
        <v>39</v>
      </c>
      <c r="C407" s="94"/>
      <c r="D407" s="143"/>
      <c r="E407" s="143"/>
      <c r="F407" s="143"/>
      <c r="G407" s="71">
        <f t="shared" si="12"/>
        <v>0</v>
      </c>
      <c r="H407" s="67" t="str">
        <f t="shared" si="13"/>
        <v/>
      </c>
      <c r="I407" s="66"/>
      <c r="J407" s="112"/>
      <c r="K407" s="112"/>
      <c r="L407" s="112"/>
      <c r="M407" s="112"/>
      <c r="N407" s="112"/>
      <c r="O407" s="112"/>
    </row>
    <row r="408" spans="1:15" ht="15" customHeight="1" x14ac:dyDescent="0.25">
      <c r="A408" s="141" t="s">
        <v>22</v>
      </c>
      <c r="B408" s="112" t="s">
        <v>40</v>
      </c>
      <c r="C408" s="78"/>
      <c r="D408" s="146"/>
      <c r="E408" s="146"/>
      <c r="F408" s="146"/>
      <c r="G408" s="40">
        <f t="shared" si="12"/>
        <v>0</v>
      </c>
      <c r="H408" s="38" t="str">
        <f t="shared" si="13"/>
        <v/>
      </c>
      <c r="I408" s="44"/>
      <c r="J408" s="112"/>
      <c r="K408" s="112"/>
      <c r="L408" s="112"/>
      <c r="M408" s="112"/>
      <c r="N408" s="112"/>
      <c r="O408" s="112"/>
    </row>
    <row r="409" spans="1:15" ht="15" customHeight="1" x14ac:dyDescent="0.25">
      <c r="A409" s="141" t="s">
        <v>22</v>
      </c>
      <c r="B409" s="142" t="s">
        <v>41</v>
      </c>
      <c r="C409" s="94"/>
      <c r="D409" s="143"/>
      <c r="E409" s="143"/>
      <c r="F409" s="143"/>
      <c r="G409" s="71">
        <f t="shared" si="12"/>
        <v>0</v>
      </c>
      <c r="H409" s="67" t="str">
        <f t="shared" si="13"/>
        <v/>
      </c>
      <c r="I409" s="88"/>
      <c r="J409" s="112"/>
      <c r="K409" s="112"/>
      <c r="L409" s="112"/>
      <c r="M409" s="112"/>
      <c r="N409" s="112"/>
      <c r="O409" s="112"/>
    </row>
    <row r="410" spans="1:15" ht="15" customHeight="1" x14ac:dyDescent="0.25">
      <c r="A410" s="141" t="s">
        <v>22</v>
      </c>
      <c r="B410" s="112" t="s">
        <v>42</v>
      </c>
      <c r="C410" s="78"/>
      <c r="D410" s="146"/>
      <c r="E410" s="146"/>
      <c r="F410" s="146"/>
      <c r="G410" s="40">
        <f t="shared" si="12"/>
        <v>0</v>
      </c>
      <c r="H410" s="38" t="str">
        <f t="shared" si="13"/>
        <v/>
      </c>
      <c r="I410" s="44"/>
      <c r="J410" s="112"/>
      <c r="K410" s="112"/>
      <c r="L410" s="112"/>
      <c r="M410" s="112"/>
      <c r="N410" s="112"/>
      <c r="O410" s="112"/>
    </row>
    <row r="411" spans="1:15" ht="15" customHeight="1" x14ac:dyDescent="0.25">
      <c r="A411" s="141" t="s">
        <v>22</v>
      </c>
      <c r="B411" s="142" t="s">
        <v>43</v>
      </c>
      <c r="C411" s="94"/>
      <c r="D411" s="143"/>
      <c r="E411" s="143"/>
      <c r="F411" s="143"/>
      <c r="G411" s="71">
        <f t="shared" si="12"/>
        <v>0</v>
      </c>
      <c r="H411" s="67" t="str">
        <f t="shared" si="13"/>
        <v/>
      </c>
      <c r="I411" s="66"/>
      <c r="J411" s="112"/>
      <c r="K411" s="112"/>
      <c r="L411" s="112"/>
      <c r="M411" s="112"/>
      <c r="N411" s="112"/>
      <c r="O411" s="112"/>
    </row>
    <row r="412" spans="1:15" ht="15" customHeight="1" x14ac:dyDescent="0.25">
      <c r="A412" s="141" t="s">
        <v>22</v>
      </c>
      <c r="B412" s="112" t="s">
        <v>44</v>
      </c>
      <c r="C412" s="78"/>
      <c r="D412" s="146"/>
      <c r="E412" s="146"/>
      <c r="F412" s="146"/>
      <c r="G412" s="40">
        <f t="shared" si="12"/>
        <v>0</v>
      </c>
      <c r="H412" s="38" t="str">
        <f t="shared" si="13"/>
        <v/>
      </c>
      <c r="I412" s="44"/>
      <c r="J412" s="112"/>
      <c r="K412" s="112"/>
      <c r="L412" s="112"/>
      <c r="M412" s="112"/>
      <c r="N412" s="112"/>
      <c r="O412" s="112"/>
    </row>
    <row r="413" spans="1:15" ht="15" customHeight="1" x14ac:dyDescent="0.25">
      <c r="A413" s="141" t="s">
        <v>22</v>
      </c>
      <c r="B413" s="142" t="s">
        <v>45</v>
      </c>
      <c r="C413" s="94"/>
      <c r="D413" s="143"/>
      <c r="E413" s="143"/>
      <c r="F413" s="143"/>
      <c r="G413" s="71">
        <f t="shared" si="12"/>
        <v>0</v>
      </c>
      <c r="H413" s="67" t="str">
        <f t="shared" si="13"/>
        <v/>
      </c>
      <c r="I413" s="88"/>
      <c r="J413" s="112"/>
      <c r="K413" s="112"/>
      <c r="L413" s="112"/>
      <c r="M413" s="112"/>
      <c r="N413" s="112"/>
      <c r="O413" s="112"/>
    </row>
    <row r="414" spans="1:15" ht="15" customHeight="1" x14ac:dyDescent="0.25">
      <c r="A414" s="141" t="s">
        <v>22</v>
      </c>
      <c r="B414" s="112" t="s">
        <v>46</v>
      </c>
      <c r="C414" s="78"/>
      <c r="D414" s="146"/>
      <c r="E414" s="146"/>
      <c r="F414" s="146"/>
      <c r="G414" s="40">
        <f t="shared" si="12"/>
        <v>0</v>
      </c>
      <c r="H414" s="38" t="str">
        <f t="shared" si="13"/>
        <v/>
      </c>
      <c r="I414" s="33"/>
      <c r="J414" s="112"/>
      <c r="K414" s="112"/>
      <c r="L414" s="112"/>
      <c r="M414" s="112"/>
      <c r="N414" s="112"/>
      <c r="O414" s="112"/>
    </row>
    <row r="415" spans="1:15" ht="15" customHeight="1" x14ac:dyDescent="0.25">
      <c r="A415" s="141" t="s">
        <v>22</v>
      </c>
      <c r="B415" s="142" t="s">
        <v>47</v>
      </c>
      <c r="C415" s="94"/>
      <c r="D415" s="143"/>
      <c r="E415" s="143"/>
      <c r="F415" s="143"/>
      <c r="G415" s="71">
        <f t="shared" si="12"/>
        <v>0</v>
      </c>
      <c r="H415" s="67" t="str">
        <f t="shared" si="13"/>
        <v/>
      </c>
      <c r="I415" s="88"/>
      <c r="J415" s="112"/>
      <c r="K415" s="112"/>
      <c r="L415" s="112"/>
      <c r="M415" s="112"/>
      <c r="N415" s="112"/>
      <c r="O415" s="112"/>
    </row>
    <row r="416" spans="1:15" ht="15" customHeight="1" x14ac:dyDescent="0.25">
      <c r="A416" s="141" t="s">
        <v>22</v>
      </c>
      <c r="B416" s="112" t="s">
        <v>48</v>
      </c>
      <c r="C416" s="78"/>
      <c r="D416" s="146"/>
      <c r="E416" s="146"/>
      <c r="F416" s="146"/>
      <c r="G416" s="40">
        <f t="shared" si="12"/>
        <v>0</v>
      </c>
      <c r="H416" s="38" t="str">
        <f t="shared" si="13"/>
        <v/>
      </c>
      <c r="I416" s="44"/>
      <c r="J416" s="112"/>
      <c r="K416" s="112"/>
      <c r="L416" s="112"/>
      <c r="M416" s="112"/>
      <c r="N416" s="112"/>
      <c r="O416" s="112"/>
    </row>
    <row r="417" spans="1:15" ht="15" customHeight="1" x14ac:dyDescent="0.25">
      <c r="A417" s="141" t="s">
        <v>22</v>
      </c>
      <c r="B417" s="142" t="s">
        <v>49</v>
      </c>
      <c r="C417" s="94">
        <v>329561.53592199099</v>
      </c>
      <c r="D417" s="143">
        <v>325415.667346537</v>
      </c>
      <c r="E417" s="143">
        <v>324018.17857852799</v>
      </c>
      <c r="F417" s="143">
        <v>696143.13751000003</v>
      </c>
      <c r="G417" s="71">
        <f t="shared" si="12"/>
        <v>4145.8685754539911</v>
      </c>
      <c r="H417" s="67" t="str">
        <f t="shared" si="13"/>
        <v>1,3%</v>
      </c>
      <c r="I417" s="66"/>
      <c r="J417" s="112"/>
      <c r="K417" s="112"/>
      <c r="L417" s="112"/>
      <c r="M417" s="112"/>
      <c r="N417" s="112"/>
      <c r="O417" s="112"/>
    </row>
    <row r="418" spans="1:15" ht="15" customHeight="1" x14ac:dyDescent="0.25">
      <c r="A418" s="141" t="s">
        <v>22</v>
      </c>
      <c r="B418" s="112" t="s">
        <v>50</v>
      </c>
      <c r="C418" s="78"/>
      <c r="D418" s="146"/>
      <c r="E418" s="146"/>
      <c r="F418" s="146"/>
      <c r="G418" s="40">
        <f t="shared" si="12"/>
        <v>0</v>
      </c>
      <c r="H418" s="38" t="str">
        <f t="shared" si="13"/>
        <v/>
      </c>
      <c r="I418" s="33"/>
      <c r="J418" s="112"/>
      <c r="K418" s="112"/>
      <c r="L418" s="112"/>
      <c r="M418" s="112"/>
      <c r="N418" s="112"/>
      <c r="O418" s="112"/>
    </row>
    <row r="419" spans="1:15" ht="15" customHeight="1" x14ac:dyDescent="0.25">
      <c r="A419" s="141" t="s">
        <v>22</v>
      </c>
      <c r="B419" s="142" t="s">
        <v>51</v>
      </c>
      <c r="C419" s="94">
        <v>53444.618880000002</v>
      </c>
      <c r="D419" s="143">
        <v>60538.271639999999</v>
      </c>
      <c r="E419" s="143">
        <v>48092.775079999999</v>
      </c>
      <c r="F419" s="143">
        <v>52128.678189999999</v>
      </c>
      <c r="G419" s="71">
        <f t="shared" si="12"/>
        <v>-7093.6527599999972</v>
      </c>
      <c r="H419" s="67" t="str">
        <f t="shared" si="13"/>
        <v>-11,7%▼</v>
      </c>
      <c r="I419" s="66" t="s">
        <v>135</v>
      </c>
      <c r="J419" s="112"/>
      <c r="K419" s="112"/>
      <c r="L419" s="112"/>
      <c r="M419" s="112"/>
      <c r="N419" s="112"/>
      <c r="O419" s="112"/>
    </row>
    <row r="420" spans="1:15" ht="15" customHeight="1" x14ac:dyDescent="0.25">
      <c r="A420" s="141" t="s">
        <v>22</v>
      </c>
      <c r="B420" s="112" t="s">
        <v>52</v>
      </c>
      <c r="C420" s="78">
        <v>2727854.5972500001</v>
      </c>
      <c r="D420" s="146">
        <v>2222401.8602100001</v>
      </c>
      <c r="E420" s="146">
        <v>2429323.2609999999</v>
      </c>
      <c r="F420" s="146">
        <v>2211092.2142599998</v>
      </c>
      <c r="G420" s="40">
        <f t="shared" si="12"/>
        <v>505452.73704000004</v>
      </c>
      <c r="H420" s="38" t="str">
        <f t="shared" si="13"/>
        <v>22,7%▲</v>
      </c>
      <c r="I420" s="33" t="s">
        <v>138</v>
      </c>
      <c r="J420" s="112"/>
      <c r="K420" s="112"/>
      <c r="L420" s="112"/>
      <c r="M420" s="112"/>
      <c r="N420" s="112"/>
      <c r="O420" s="112"/>
    </row>
    <row r="421" spans="1:15" ht="15" customHeight="1" x14ac:dyDescent="0.25">
      <c r="A421" s="141" t="s">
        <v>22</v>
      </c>
      <c r="B421" s="142" t="s">
        <v>53</v>
      </c>
      <c r="C421" s="94">
        <v>-214634.97572503699</v>
      </c>
      <c r="D421" s="143">
        <v>-214307.12798547401</v>
      </c>
      <c r="E421" s="143">
        <v>-218500.85373078601</v>
      </c>
      <c r="F421" s="143">
        <v>-226005.13529999999</v>
      </c>
      <c r="G421" s="71">
        <f t="shared" si="12"/>
        <v>-327.84773956297431</v>
      </c>
      <c r="H421" s="67" t="str">
        <f t="shared" si="13"/>
        <v>0,2%</v>
      </c>
      <c r="I421" s="66"/>
      <c r="J421" s="112"/>
      <c r="K421" s="112"/>
      <c r="L421" s="112"/>
      <c r="M421" s="112"/>
      <c r="N421" s="112"/>
      <c r="O421" s="112"/>
    </row>
    <row r="422" spans="1:15" ht="15" customHeight="1" x14ac:dyDescent="0.25">
      <c r="A422" s="141" t="s">
        <v>22</v>
      </c>
      <c r="B422" s="112" t="s">
        <v>54</v>
      </c>
      <c r="C422" s="78">
        <v>-59018.39357</v>
      </c>
      <c r="D422" s="146">
        <v>-60494.98631</v>
      </c>
      <c r="E422" s="146">
        <v>-65615.486199999999</v>
      </c>
      <c r="F422" s="146">
        <v>-67009.187919999997</v>
      </c>
      <c r="G422" s="40">
        <f t="shared" si="12"/>
        <v>1476.59274</v>
      </c>
      <c r="H422" s="38" t="str">
        <f t="shared" si="13"/>
        <v>-2,4%</v>
      </c>
      <c r="I422" s="33"/>
      <c r="J422" s="112"/>
      <c r="K422" s="112"/>
      <c r="L422" s="112"/>
      <c r="M422" s="112"/>
      <c r="N422" s="112"/>
      <c r="O422" s="112"/>
    </row>
    <row r="423" spans="1:15" ht="15" customHeight="1" x14ac:dyDescent="0.25">
      <c r="A423" s="141" t="s">
        <v>22</v>
      </c>
      <c r="B423" s="142" t="s">
        <v>55</v>
      </c>
      <c r="C423" s="94">
        <v>-116105.56677999999</v>
      </c>
      <c r="D423" s="143">
        <v>-115413.318</v>
      </c>
      <c r="E423" s="143">
        <v>-104875.526</v>
      </c>
      <c r="F423" s="143">
        <v>-106857.17049999999</v>
      </c>
      <c r="G423" s="71">
        <f t="shared" si="12"/>
        <v>-692.24877999999444</v>
      </c>
      <c r="H423" s="67" t="str">
        <f t="shared" si="13"/>
        <v>0,6%</v>
      </c>
      <c r="I423" s="88"/>
      <c r="J423" s="112"/>
      <c r="K423" s="112"/>
      <c r="L423" s="112"/>
      <c r="M423" s="112"/>
      <c r="N423" s="112"/>
      <c r="O423" s="112"/>
    </row>
    <row r="424" spans="1:15" ht="15" customHeight="1" x14ac:dyDescent="0.25">
      <c r="A424" s="141" t="s">
        <v>22</v>
      </c>
      <c r="B424" s="112" t="s">
        <v>56</v>
      </c>
      <c r="C424" s="78">
        <v>510889.59392999997</v>
      </c>
      <c r="D424" s="146">
        <v>585387.85647</v>
      </c>
      <c r="E424" s="146">
        <v>574380.86424000002</v>
      </c>
      <c r="F424" s="146">
        <v>490334.04732000001</v>
      </c>
      <c r="G424" s="40">
        <f t="shared" si="12"/>
        <v>-74498.262540000025</v>
      </c>
      <c r="H424" s="38" t="str">
        <f t="shared" si="13"/>
        <v>-12,7%▼</v>
      </c>
      <c r="I424" s="44" t="s">
        <v>139</v>
      </c>
      <c r="J424" s="112"/>
      <c r="K424" s="112"/>
      <c r="L424" s="112"/>
      <c r="M424" s="112"/>
      <c r="N424" s="112"/>
      <c r="O424" s="112"/>
    </row>
    <row r="425" spans="1:15" ht="15" customHeight="1" x14ac:dyDescent="0.25">
      <c r="A425" s="141" t="s">
        <v>22</v>
      </c>
      <c r="B425" s="142" t="s">
        <v>57</v>
      </c>
      <c r="C425" s="94"/>
      <c r="D425" s="143"/>
      <c r="E425" s="143"/>
      <c r="F425" s="143"/>
      <c r="G425" s="71">
        <f t="shared" si="12"/>
        <v>0</v>
      </c>
      <c r="H425" s="67" t="str">
        <f t="shared" si="13"/>
        <v/>
      </c>
      <c r="I425" s="66"/>
      <c r="J425" s="112"/>
      <c r="K425" s="112"/>
      <c r="L425" s="112"/>
      <c r="M425" s="112"/>
      <c r="N425" s="112"/>
      <c r="O425" s="112"/>
    </row>
    <row r="426" spans="1:15" ht="15" customHeight="1" x14ac:dyDescent="0.25">
      <c r="A426" s="141" t="s">
        <v>22</v>
      </c>
      <c r="B426" s="112" t="s">
        <v>58</v>
      </c>
      <c r="C426" s="78">
        <v>154510.78822059301</v>
      </c>
      <c r="D426" s="146">
        <v>152737.014372181</v>
      </c>
      <c r="E426" s="146">
        <v>180258.72751199701</v>
      </c>
      <c r="F426" s="146">
        <v>104621.81750999999</v>
      </c>
      <c r="G426" s="40">
        <f t="shared" si="12"/>
        <v>1773.7738484120055</v>
      </c>
      <c r="H426" s="38" t="str">
        <f t="shared" si="13"/>
        <v>1,2%</v>
      </c>
      <c r="I426" s="44"/>
      <c r="J426" s="112"/>
      <c r="K426" s="112"/>
      <c r="L426" s="112"/>
      <c r="M426" s="112"/>
      <c r="N426" s="112"/>
      <c r="O426" s="112"/>
    </row>
    <row r="427" spans="1:15" ht="15" customHeight="1" x14ac:dyDescent="0.25">
      <c r="A427" s="141" t="s">
        <v>22</v>
      </c>
      <c r="B427" s="142" t="s">
        <v>59</v>
      </c>
      <c r="C427" s="94"/>
      <c r="D427" s="143"/>
      <c r="E427" s="143"/>
      <c r="F427" s="143"/>
      <c r="G427" s="71">
        <f t="shared" si="12"/>
        <v>0</v>
      </c>
      <c r="H427" s="67" t="str">
        <f t="shared" si="13"/>
        <v/>
      </c>
      <c r="I427" s="88"/>
      <c r="J427" s="112"/>
      <c r="K427" s="112"/>
      <c r="L427" s="112"/>
      <c r="M427" s="112"/>
      <c r="N427" s="112"/>
      <c r="O427" s="112"/>
    </row>
    <row r="428" spans="1:15" ht="15" customHeight="1" x14ac:dyDescent="0.25">
      <c r="A428" s="141" t="s">
        <v>22</v>
      </c>
      <c r="B428" s="112" t="s">
        <v>60</v>
      </c>
      <c r="C428" s="78">
        <v>851976.27289022401</v>
      </c>
      <c r="D428" s="146">
        <v>797222.16784023005</v>
      </c>
      <c r="E428" s="146">
        <v>781175.81826554995</v>
      </c>
      <c r="F428" s="146">
        <v>800281.80561000004</v>
      </c>
      <c r="G428" s="40">
        <f t="shared" si="12"/>
        <v>54754.105049993959</v>
      </c>
      <c r="H428" s="38" t="str">
        <f t="shared" si="13"/>
        <v>6,9%</v>
      </c>
      <c r="I428" s="44"/>
      <c r="J428" s="112"/>
      <c r="K428" s="112"/>
      <c r="L428" s="112"/>
      <c r="M428" s="112"/>
      <c r="N428" s="112"/>
      <c r="O428" s="112"/>
    </row>
    <row r="429" spans="1:15" ht="15" customHeight="1" x14ac:dyDescent="0.25">
      <c r="A429" s="141" t="s">
        <v>22</v>
      </c>
      <c r="B429" s="142" t="s">
        <v>61</v>
      </c>
      <c r="C429" s="94"/>
      <c r="D429" s="143"/>
      <c r="E429" s="143"/>
      <c r="F429" s="143"/>
      <c r="G429" s="71">
        <f t="shared" si="12"/>
        <v>0</v>
      </c>
      <c r="H429" s="67" t="str">
        <f t="shared" si="13"/>
        <v/>
      </c>
      <c r="I429" s="88"/>
      <c r="J429" s="112"/>
      <c r="K429" s="112"/>
      <c r="L429" s="112"/>
      <c r="M429" s="112"/>
      <c r="N429" s="112"/>
      <c r="O429" s="112"/>
    </row>
    <row r="430" spans="1:15" ht="15" customHeight="1" x14ac:dyDescent="0.25">
      <c r="A430" s="141" t="s">
        <v>22</v>
      </c>
      <c r="B430" s="112" t="s">
        <v>62</v>
      </c>
      <c r="C430" s="78"/>
      <c r="D430" s="146"/>
      <c r="E430" s="146"/>
      <c r="F430" s="146"/>
      <c r="G430" s="40">
        <f t="shared" si="12"/>
        <v>0</v>
      </c>
      <c r="H430" s="38" t="str">
        <f t="shared" si="13"/>
        <v/>
      </c>
      <c r="I430" s="44"/>
      <c r="J430" s="112"/>
      <c r="K430" s="112"/>
      <c r="L430" s="112"/>
      <c r="M430" s="112"/>
      <c r="N430" s="112"/>
      <c r="O430" s="112"/>
    </row>
    <row r="431" spans="1:15" ht="15" customHeight="1" x14ac:dyDescent="0.25">
      <c r="A431" s="141" t="s">
        <v>22</v>
      </c>
      <c r="B431" s="142" t="s">
        <v>63</v>
      </c>
      <c r="C431" s="94"/>
      <c r="D431" s="143"/>
      <c r="E431" s="143"/>
      <c r="F431" s="143"/>
      <c r="G431" s="71">
        <f t="shared" si="12"/>
        <v>0</v>
      </c>
      <c r="H431" s="67" t="str">
        <f t="shared" si="13"/>
        <v/>
      </c>
      <c r="I431" s="88"/>
      <c r="J431" s="112"/>
      <c r="K431" s="112"/>
      <c r="L431" s="112"/>
      <c r="M431" s="112"/>
      <c r="N431" s="112"/>
      <c r="O431" s="112"/>
    </row>
    <row r="432" spans="1:15" ht="15" customHeight="1" x14ac:dyDescent="0.25">
      <c r="A432" s="141" t="s">
        <v>22</v>
      </c>
      <c r="B432" s="112" t="s">
        <v>64</v>
      </c>
      <c r="C432" s="78"/>
      <c r="D432" s="146"/>
      <c r="E432" s="146"/>
      <c r="F432" s="146"/>
      <c r="G432" s="40">
        <f t="shared" si="12"/>
        <v>0</v>
      </c>
      <c r="H432" s="38" t="str">
        <f t="shared" si="13"/>
        <v/>
      </c>
      <c r="I432" s="44"/>
      <c r="J432" s="112"/>
      <c r="K432" s="112"/>
      <c r="L432" s="112"/>
      <c r="M432" s="112"/>
      <c r="N432" s="112"/>
      <c r="O432" s="112"/>
    </row>
    <row r="433" spans="1:15" ht="15" customHeight="1" x14ac:dyDescent="0.25">
      <c r="A433" s="141" t="s">
        <v>22</v>
      </c>
      <c r="B433" s="142" t="s">
        <v>65</v>
      </c>
      <c r="C433" s="94"/>
      <c r="D433" s="143"/>
      <c r="E433" s="143"/>
      <c r="F433" s="143"/>
      <c r="G433" s="71">
        <f t="shared" si="12"/>
        <v>0</v>
      </c>
      <c r="H433" s="67" t="str">
        <f t="shared" si="13"/>
        <v/>
      </c>
      <c r="I433" s="88"/>
      <c r="J433" s="112"/>
      <c r="K433" s="112"/>
      <c r="L433" s="112"/>
      <c r="M433" s="112"/>
      <c r="N433" s="112"/>
      <c r="O433" s="112"/>
    </row>
    <row r="434" spans="1:15" ht="15" customHeight="1" x14ac:dyDescent="0.25">
      <c r="A434" s="141" t="s">
        <v>22</v>
      </c>
      <c r="B434" s="112" t="s">
        <v>66</v>
      </c>
      <c r="C434" s="78">
        <v>69956.567552317196</v>
      </c>
      <c r="D434" s="146">
        <v>66197.464314818193</v>
      </c>
      <c r="E434" s="146">
        <v>67655.053564510396</v>
      </c>
      <c r="F434" s="146">
        <v>66252.800409999996</v>
      </c>
      <c r="G434" s="40">
        <f t="shared" si="12"/>
        <v>3759.1032374990027</v>
      </c>
      <c r="H434" s="38" t="str">
        <f t="shared" si="13"/>
        <v>5,7%</v>
      </c>
      <c r="I434" s="44"/>
      <c r="J434" s="112"/>
      <c r="K434" s="112"/>
      <c r="L434" s="112"/>
      <c r="M434" s="112"/>
      <c r="N434" s="112"/>
      <c r="O434" s="112"/>
    </row>
    <row r="435" spans="1:15" ht="15" customHeight="1" x14ac:dyDescent="0.25">
      <c r="A435" s="141" t="s">
        <v>22</v>
      </c>
      <c r="B435" s="142" t="s">
        <v>67</v>
      </c>
      <c r="C435" s="94"/>
      <c r="D435" s="143"/>
      <c r="E435" s="143"/>
      <c r="F435" s="143"/>
      <c r="G435" s="71">
        <f t="shared" si="12"/>
        <v>0</v>
      </c>
      <c r="H435" s="67" t="str">
        <f t="shared" si="13"/>
        <v/>
      </c>
      <c r="I435" s="88"/>
      <c r="J435" s="112"/>
      <c r="K435" s="112"/>
      <c r="L435" s="112"/>
      <c r="M435" s="112"/>
      <c r="N435" s="112"/>
      <c r="O435" s="112"/>
    </row>
    <row r="436" spans="1:15" ht="15" customHeight="1" x14ac:dyDescent="0.25">
      <c r="A436" s="141" t="s">
        <v>22</v>
      </c>
      <c r="B436" s="112" t="s">
        <v>68</v>
      </c>
      <c r="C436" s="78"/>
      <c r="D436" s="146"/>
      <c r="E436" s="146"/>
      <c r="F436" s="146"/>
      <c r="G436" s="40">
        <f t="shared" si="12"/>
        <v>0</v>
      </c>
      <c r="H436" s="38" t="str">
        <f t="shared" si="13"/>
        <v/>
      </c>
      <c r="I436" s="44"/>
      <c r="J436" s="112"/>
      <c r="K436" s="112"/>
      <c r="L436" s="112"/>
      <c r="M436" s="112"/>
      <c r="N436" s="112"/>
      <c r="O436" s="112"/>
    </row>
    <row r="437" spans="1:15" ht="15" customHeight="1" x14ac:dyDescent="0.25">
      <c r="A437" s="141" t="s">
        <v>22</v>
      </c>
      <c r="B437" s="142" t="s">
        <v>69</v>
      </c>
      <c r="C437" s="94"/>
      <c r="D437" s="143"/>
      <c r="E437" s="143"/>
      <c r="F437" s="143"/>
      <c r="G437" s="71">
        <f t="shared" si="12"/>
        <v>0</v>
      </c>
      <c r="H437" s="67" t="str">
        <f t="shared" si="13"/>
        <v/>
      </c>
      <c r="I437" s="66"/>
      <c r="J437" s="112"/>
      <c r="K437" s="112"/>
      <c r="L437" s="112"/>
      <c r="M437" s="112"/>
      <c r="N437" s="112"/>
      <c r="O437" s="112"/>
    </row>
    <row r="438" spans="1:15" ht="15" customHeight="1" x14ac:dyDescent="0.25">
      <c r="A438" s="141" t="s">
        <v>22</v>
      </c>
      <c r="B438" s="112" t="s">
        <v>70</v>
      </c>
      <c r="C438" s="78"/>
      <c r="D438" s="146"/>
      <c r="E438" s="146"/>
      <c r="F438" s="146"/>
      <c r="G438" s="40">
        <f t="shared" si="12"/>
        <v>0</v>
      </c>
      <c r="H438" s="38" t="str">
        <f t="shared" si="13"/>
        <v/>
      </c>
      <c r="I438" s="33"/>
      <c r="J438" s="112"/>
      <c r="K438" s="112"/>
      <c r="L438" s="112"/>
      <c r="M438" s="112"/>
      <c r="N438" s="112"/>
      <c r="O438" s="112"/>
    </row>
    <row r="439" spans="1:15" ht="15" customHeight="1" x14ac:dyDescent="0.25">
      <c r="A439" s="141" t="s">
        <v>22</v>
      </c>
      <c r="B439" s="142" t="s">
        <v>71</v>
      </c>
      <c r="C439" s="94"/>
      <c r="D439" s="143"/>
      <c r="E439" s="143"/>
      <c r="F439" s="143"/>
      <c r="G439" s="71">
        <f t="shared" si="12"/>
        <v>0</v>
      </c>
      <c r="H439" s="67" t="str">
        <f t="shared" si="13"/>
        <v/>
      </c>
      <c r="I439" s="66"/>
      <c r="J439" s="112"/>
      <c r="K439" s="112"/>
      <c r="L439" s="112"/>
      <c r="M439" s="112"/>
      <c r="N439" s="112"/>
      <c r="O439" s="112"/>
    </row>
    <row r="440" spans="1:15" ht="15" customHeight="1" x14ac:dyDescent="0.25">
      <c r="A440" s="141" t="s">
        <v>22</v>
      </c>
      <c r="B440" s="112" t="s">
        <v>72</v>
      </c>
      <c r="C440" s="78">
        <v>15341.9956719497</v>
      </c>
      <c r="D440" s="146">
        <v>14228.9340365631</v>
      </c>
      <c r="E440" s="146">
        <v>14758.606878504301</v>
      </c>
      <c r="F440" s="146">
        <v>15346.49001</v>
      </c>
      <c r="G440" s="40">
        <f t="shared" si="12"/>
        <v>1113.0616353866008</v>
      </c>
      <c r="H440" s="38" t="str">
        <f t="shared" si="13"/>
        <v>7,8%▲</v>
      </c>
      <c r="I440" s="33" t="s">
        <v>140</v>
      </c>
      <c r="J440" s="112"/>
      <c r="K440" s="112"/>
      <c r="L440" s="112"/>
      <c r="M440" s="112"/>
      <c r="N440" s="112"/>
      <c r="O440" s="112"/>
    </row>
    <row r="441" spans="1:15" ht="15" customHeight="1" x14ac:dyDescent="0.25">
      <c r="A441" s="141" t="s">
        <v>22</v>
      </c>
      <c r="B441" s="142" t="s">
        <v>73</v>
      </c>
      <c r="C441" s="94">
        <v>-168216.912741223</v>
      </c>
      <c r="D441" s="143">
        <v>26582.377036766899</v>
      </c>
      <c r="E441" s="143">
        <v>34718.737282124101</v>
      </c>
      <c r="F441" s="143">
        <v>62097.534429999898</v>
      </c>
      <c r="G441" s="71">
        <f t="shared" si="12"/>
        <v>-194799.28977798991</v>
      </c>
      <c r="H441" s="67" t="str">
        <f t="shared" si="13"/>
        <v>-732,8%▼</v>
      </c>
      <c r="I441" s="88" t="s">
        <v>141</v>
      </c>
      <c r="J441" s="112"/>
      <c r="K441" s="112"/>
      <c r="L441" s="112"/>
      <c r="M441" s="112"/>
      <c r="N441" s="112"/>
      <c r="O441" s="112"/>
    </row>
    <row r="442" spans="1:15" ht="15" customHeight="1" x14ac:dyDescent="0.25">
      <c r="A442" s="141" t="s">
        <v>22</v>
      </c>
      <c r="B442" s="112" t="s">
        <v>74</v>
      </c>
      <c r="C442" s="78"/>
      <c r="D442" s="146"/>
      <c r="E442" s="146"/>
      <c r="F442" s="168" t="s">
        <v>79</v>
      </c>
      <c r="G442" s="40">
        <f t="shared" si="12"/>
        <v>0</v>
      </c>
      <c r="H442" s="38" t="str">
        <f t="shared" si="13"/>
        <v/>
      </c>
      <c r="I442" s="33"/>
      <c r="J442" s="112"/>
      <c r="K442" s="112"/>
      <c r="L442" s="112"/>
      <c r="M442" s="112"/>
      <c r="N442" s="112"/>
      <c r="O442" s="112"/>
    </row>
    <row r="443" spans="1:15" ht="15" customHeight="1" x14ac:dyDescent="0.25">
      <c r="A443" s="141" t="s">
        <v>22</v>
      </c>
      <c r="B443" s="142" t="s">
        <v>75</v>
      </c>
      <c r="C443" s="94">
        <v>378454.260974709</v>
      </c>
      <c r="D443" s="143">
        <v>379761.46346300101</v>
      </c>
      <c r="E443" s="143">
        <v>797946.91908643895</v>
      </c>
      <c r="F443" s="143">
        <v>979701.97820000001</v>
      </c>
      <c r="G443" s="71">
        <f t="shared" si="12"/>
        <v>-1307.2024882920086</v>
      </c>
      <c r="H443" s="67" t="str">
        <f t="shared" si="13"/>
        <v>-0,3%</v>
      </c>
      <c r="I443" s="88"/>
      <c r="J443" s="112"/>
      <c r="K443" s="112"/>
      <c r="L443" s="112"/>
      <c r="M443" s="112"/>
      <c r="N443" s="112"/>
      <c r="O443" s="112"/>
    </row>
    <row r="444" spans="1:15" ht="15" customHeight="1" x14ac:dyDescent="0.25">
      <c r="A444" s="141" t="s">
        <v>22</v>
      </c>
      <c r="B444" s="112" t="s">
        <v>76</v>
      </c>
      <c r="C444" s="78">
        <v>218544.494180323</v>
      </c>
      <c r="D444" s="146">
        <v>219053.05834253499</v>
      </c>
      <c r="E444" s="146">
        <v>209528.770589675</v>
      </c>
      <c r="F444" s="146">
        <v>200963.29078000001</v>
      </c>
      <c r="G444" s="40">
        <f t="shared" si="12"/>
        <v>-508.56416221198742</v>
      </c>
      <c r="H444" s="38" t="str">
        <f t="shared" si="13"/>
        <v>-0,2%</v>
      </c>
      <c r="I444" s="33"/>
      <c r="J444" s="112"/>
      <c r="K444" s="112"/>
      <c r="L444" s="112"/>
      <c r="M444" s="112"/>
      <c r="N444" s="112"/>
      <c r="O444" s="112"/>
    </row>
    <row r="445" spans="1:15" ht="15" customHeight="1" x14ac:dyDescent="0.25">
      <c r="A445" s="141" t="s">
        <v>22</v>
      </c>
      <c r="B445" s="142" t="s">
        <v>77</v>
      </c>
      <c r="C445" s="94"/>
      <c r="D445" s="143"/>
      <c r="E445" s="143">
        <v>-295911.527394376</v>
      </c>
      <c r="F445" s="143">
        <v>-418316.57882</v>
      </c>
      <c r="G445" s="71">
        <f t="shared" si="12"/>
        <v>0</v>
      </c>
      <c r="H445" s="67" t="str">
        <f t="shared" si="13"/>
        <v/>
      </c>
      <c r="I445" s="88"/>
      <c r="J445" s="112"/>
      <c r="K445" s="112"/>
      <c r="L445" s="112"/>
      <c r="M445" s="112"/>
      <c r="N445" s="112"/>
      <c r="O445" s="112"/>
    </row>
    <row r="446" spans="1:15" ht="15" customHeight="1" x14ac:dyDescent="0.25">
      <c r="A446" s="141" t="s">
        <v>22</v>
      </c>
      <c r="B446" s="112" t="s">
        <v>104</v>
      </c>
      <c r="C446" s="78"/>
      <c r="D446" s="146"/>
      <c r="E446" s="146"/>
      <c r="F446" s="146"/>
      <c r="G446" s="40">
        <f t="shared" si="12"/>
        <v>0</v>
      </c>
      <c r="H446" s="38" t="str">
        <f t="shared" si="13"/>
        <v/>
      </c>
      <c r="I446" s="33"/>
      <c r="J446" s="112"/>
      <c r="K446" s="112"/>
      <c r="L446" s="112"/>
      <c r="M446" s="112"/>
      <c r="N446" s="112"/>
      <c r="O446" s="112"/>
    </row>
    <row r="447" spans="1:15" ht="15" customHeight="1" x14ac:dyDescent="0.25">
      <c r="A447" s="141" t="s">
        <v>22</v>
      </c>
      <c r="B447" s="142" t="s">
        <v>105</v>
      </c>
      <c r="C447" s="94"/>
      <c r="D447" s="143"/>
      <c r="E447" s="143"/>
      <c r="F447" s="143"/>
      <c r="G447" s="71">
        <f t="shared" si="12"/>
        <v>0</v>
      </c>
      <c r="H447" s="67" t="str">
        <f t="shared" si="13"/>
        <v/>
      </c>
      <c r="I447" s="88"/>
      <c r="J447" s="112"/>
      <c r="K447" s="112"/>
      <c r="L447" s="112"/>
      <c r="M447" s="112"/>
      <c r="N447" s="112"/>
      <c r="O447" s="112"/>
    </row>
    <row r="448" spans="1:15" ht="15" customHeight="1" x14ac:dyDescent="0.25">
      <c r="A448" s="141" t="s">
        <v>22</v>
      </c>
      <c r="B448" s="112" t="s">
        <v>106</v>
      </c>
      <c r="C448" s="78"/>
      <c r="D448" s="146"/>
      <c r="E448" s="146"/>
      <c r="F448" s="146"/>
      <c r="G448" s="40">
        <f t="shared" si="12"/>
        <v>0</v>
      </c>
      <c r="H448" s="38" t="str">
        <f t="shared" si="13"/>
        <v/>
      </c>
      <c r="I448" s="33"/>
      <c r="J448" s="112"/>
      <c r="K448" s="112"/>
      <c r="L448" s="112"/>
      <c r="M448" s="112"/>
      <c r="N448" s="112"/>
      <c r="O448" s="112"/>
    </row>
    <row r="449" spans="1:15" ht="15" customHeight="1" x14ac:dyDescent="0.25">
      <c r="A449" s="141" t="s">
        <v>22</v>
      </c>
      <c r="B449" s="142" t="s">
        <v>107</v>
      </c>
      <c r="C449" s="94"/>
      <c r="D449" s="143"/>
      <c r="E449" s="143"/>
      <c r="F449" s="143"/>
      <c r="G449" s="71">
        <f t="shared" si="12"/>
        <v>0</v>
      </c>
      <c r="H449" s="67" t="str">
        <f t="shared" si="13"/>
        <v/>
      </c>
      <c r="I449" s="88"/>
      <c r="J449" s="112"/>
      <c r="K449" s="112"/>
      <c r="L449" s="112"/>
      <c r="M449" s="112"/>
      <c r="N449" s="112"/>
      <c r="O449" s="112"/>
    </row>
    <row r="450" spans="1:15" ht="15" customHeight="1" x14ac:dyDescent="0.25">
      <c r="A450" s="141" t="s">
        <v>22</v>
      </c>
      <c r="B450" s="112" t="s">
        <v>108</v>
      </c>
      <c r="C450" s="78"/>
      <c r="D450" s="146"/>
      <c r="E450" s="146"/>
      <c r="F450" s="146"/>
      <c r="G450" s="40">
        <f t="shared" si="12"/>
        <v>0</v>
      </c>
      <c r="H450" s="38" t="str">
        <f t="shared" si="13"/>
        <v/>
      </c>
      <c r="I450" s="33"/>
      <c r="J450" s="112"/>
      <c r="K450" s="112"/>
      <c r="L450" s="112"/>
      <c r="M450" s="112"/>
      <c r="N450" s="112"/>
      <c r="O450" s="112"/>
    </row>
    <row r="451" spans="1:15" ht="15" customHeight="1" x14ac:dyDescent="0.25">
      <c r="A451" s="141" t="s">
        <v>22</v>
      </c>
      <c r="B451" s="142" t="s">
        <v>109</v>
      </c>
      <c r="C451" s="94"/>
      <c r="D451" s="143"/>
      <c r="E451" s="143"/>
      <c r="F451" s="143"/>
      <c r="G451" s="71">
        <f t="shared" si="12"/>
        <v>0</v>
      </c>
      <c r="H451" s="67" t="str">
        <f t="shared" si="13"/>
        <v/>
      </c>
      <c r="I451" s="88"/>
      <c r="J451" s="112"/>
      <c r="K451" s="112"/>
      <c r="L451" s="112"/>
      <c r="M451" s="112"/>
      <c r="N451" s="112"/>
      <c r="O451" s="112"/>
    </row>
    <row r="452" spans="1:15" ht="15" customHeight="1" x14ac:dyDescent="0.25">
      <c r="A452" s="141" t="s">
        <v>22</v>
      </c>
      <c r="B452" s="112" t="s">
        <v>110</v>
      </c>
      <c r="C452" s="78"/>
      <c r="D452" s="146"/>
      <c r="E452" s="146"/>
      <c r="F452" s="146"/>
      <c r="G452" s="40">
        <f t="shared" si="12"/>
        <v>0</v>
      </c>
      <c r="H452" s="38" t="str">
        <f t="shared" si="13"/>
        <v/>
      </c>
      <c r="I452" s="33"/>
      <c r="J452" s="112"/>
      <c r="K452" s="112"/>
      <c r="L452" s="112"/>
      <c r="M452" s="112"/>
      <c r="N452" s="112"/>
      <c r="O452" s="112"/>
    </row>
    <row r="453" spans="1:15" ht="15" customHeight="1" x14ac:dyDescent="0.25">
      <c r="A453" s="141" t="s">
        <v>22</v>
      </c>
      <c r="B453" s="142" t="s">
        <v>111</v>
      </c>
      <c r="C453" s="94"/>
      <c r="D453" s="143"/>
      <c r="E453" s="143"/>
      <c r="F453" s="143"/>
      <c r="G453" s="71">
        <f t="shared" si="12"/>
        <v>0</v>
      </c>
      <c r="H453" s="67" t="str">
        <f t="shared" si="13"/>
        <v/>
      </c>
      <c r="I453" s="88"/>
      <c r="J453" s="112"/>
      <c r="K453" s="112"/>
      <c r="L453" s="112"/>
      <c r="M453" s="112"/>
      <c r="N453" s="112"/>
      <c r="O453" s="112"/>
    </row>
    <row r="454" spans="1:15" ht="15" customHeight="1" x14ac:dyDescent="0.25">
      <c r="A454" s="141" t="s">
        <v>22</v>
      </c>
      <c r="B454" s="112" t="s">
        <v>78</v>
      </c>
      <c r="C454" s="78"/>
      <c r="D454" s="146"/>
      <c r="E454" s="146"/>
      <c r="F454" s="146"/>
      <c r="G454" s="40">
        <f t="shared" si="12"/>
        <v>0</v>
      </c>
      <c r="H454" s="38" t="str">
        <f t="shared" si="13"/>
        <v/>
      </c>
      <c r="I454" s="44"/>
      <c r="J454" s="112"/>
      <c r="K454" s="112"/>
      <c r="L454" s="112"/>
      <c r="M454" s="112"/>
      <c r="N454" s="112"/>
      <c r="O454" s="112"/>
    </row>
    <row r="455" spans="1:15" s="17" customFormat="1" ht="15" customHeight="1" x14ac:dyDescent="0.25">
      <c r="A455" s="135" t="s">
        <v>22</v>
      </c>
      <c r="B455" s="162" t="s">
        <v>14</v>
      </c>
      <c r="C455" s="163">
        <f>SUMIFS((C7:C454),(A7:A454),A455)</f>
        <v>4752558.8766558468</v>
      </c>
      <c r="D455" s="163">
        <f>SUMIFS((D7:D454),(A7:A454),A455)</f>
        <v>4459310.7027771585</v>
      </c>
      <c r="E455" s="163">
        <f>SUMIFS((E7:E454),(A7:A454),A455)</f>
        <v>4776954.318752165</v>
      </c>
      <c r="F455" s="163">
        <f>SUMIFS((F7:F454),(A7:A454),A455)</f>
        <v>4860775.72169</v>
      </c>
      <c r="G455" s="74">
        <f t="shared" si="12"/>
        <v>293248.17387868837</v>
      </c>
      <c r="H455" s="75" t="str">
        <f t="shared" si="13"/>
        <v>6,6%</v>
      </c>
      <c r="I455" s="76"/>
      <c r="J455" s="113"/>
      <c r="K455" s="113"/>
      <c r="L455" s="113"/>
      <c r="M455" s="113"/>
      <c r="N455" s="113"/>
      <c r="O455" s="113"/>
    </row>
    <row r="456" spans="1:15" ht="15" customHeight="1" x14ac:dyDescent="0.25">
      <c r="C456" s="112"/>
    </row>
    <row r="457" spans="1:15" ht="15" customHeight="1" x14ac:dyDescent="0.25">
      <c r="C457" s="112"/>
    </row>
    <row r="458" spans="1:15" ht="15" customHeight="1" x14ac:dyDescent="0.25">
      <c r="C458" s="112"/>
    </row>
    <row r="459" spans="1:15" ht="15" customHeight="1" x14ac:dyDescent="0.25">
      <c r="C459" s="112"/>
    </row>
    <row r="460" spans="1:15" ht="15" customHeight="1" x14ac:dyDescent="0.25">
      <c r="C460" s="112"/>
    </row>
    <row r="461" spans="1:15" ht="15" customHeight="1" x14ac:dyDescent="0.25">
      <c r="C461" s="112"/>
    </row>
    <row r="462" spans="1:15" ht="15" customHeight="1" x14ac:dyDescent="0.25">
      <c r="C462" s="112"/>
    </row>
    <row r="463" spans="1:15" ht="15" customHeight="1" x14ac:dyDescent="0.25">
      <c r="C463" s="112"/>
    </row>
    <row r="464" spans="1:15" ht="15" customHeight="1" x14ac:dyDescent="0.25">
      <c r="C464" s="112"/>
    </row>
    <row r="465" spans="3:3" ht="15" customHeight="1" x14ac:dyDescent="0.25">
      <c r="C465" s="112"/>
    </row>
    <row r="466" spans="3:3" ht="15" customHeight="1" x14ac:dyDescent="0.25">
      <c r="C466" s="112"/>
    </row>
    <row r="467" spans="3:3" ht="15" customHeight="1" x14ac:dyDescent="0.25">
      <c r="C467" s="112"/>
    </row>
    <row r="468" spans="3:3" ht="15" customHeight="1" x14ac:dyDescent="0.25">
      <c r="C468" s="112"/>
    </row>
    <row r="469" spans="3:3" ht="15" customHeight="1" x14ac:dyDescent="0.25">
      <c r="C469" s="112"/>
    </row>
    <row r="470" spans="3:3" ht="15" customHeight="1" x14ac:dyDescent="0.25">
      <c r="C470" s="112"/>
    </row>
    <row r="471" spans="3:3" ht="15" customHeight="1" x14ac:dyDescent="0.25">
      <c r="C471" s="112"/>
    </row>
    <row r="472" spans="3:3" ht="15" customHeight="1" x14ac:dyDescent="0.25">
      <c r="C472" s="112"/>
    </row>
    <row r="473" spans="3:3" ht="15" customHeight="1" x14ac:dyDescent="0.25">
      <c r="C473" s="112"/>
    </row>
    <row r="474" spans="3:3" ht="15" customHeight="1" x14ac:dyDescent="0.25">
      <c r="C474" s="112"/>
    </row>
    <row r="475" spans="3:3" ht="15" customHeight="1" x14ac:dyDescent="0.25">
      <c r="C475" s="112"/>
    </row>
    <row r="476" spans="3:3" ht="15" customHeight="1" x14ac:dyDescent="0.25">
      <c r="C476" s="112"/>
    </row>
    <row r="477" spans="3:3" ht="15" customHeight="1" x14ac:dyDescent="0.25">
      <c r="C477" s="112"/>
    </row>
    <row r="478" spans="3:3" ht="15" customHeight="1" x14ac:dyDescent="0.25">
      <c r="C478" s="112"/>
    </row>
    <row r="479" spans="3:3" ht="15" customHeight="1" x14ac:dyDescent="0.25">
      <c r="C479" s="112"/>
    </row>
    <row r="480" spans="3:3" ht="15" customHeight="1" x14ac:dyDescent="0.25">
      <c r="C480" s="112"/>
    </row>
    <row r="481" spans="3:3" ht="15" customHeight="1" x14ac:dyDescent="0.25">
      <c r="C481" s="112"/>
    </row>
    <row r="482" spans="3:3" ht="15" customHeight="1" x14ac:dyDescent="0.25">
      <c r="C482" s="112"/>
    </row>
    <row r="483" spans="3:3" ht="15" customHeight="1" x14ac:dyDescent="0.25">
      <c r="C483" s="112"/>
    </row>
    <row r="484" spans="3:3" ht="15" customHeight="1" x14ac:dyDescent="0.25">
      <c r="C484" s="112"/>
    </row>
    <row r="485" spans="3:3" ht="15" customHeight="1" x14ac:dyDescent="0.25">
      <c r="C485" s="112"/>
    </row>
    <row r="486" spans="3:3" ht="15" customHeight="1" x14ac:dyDescent="0.25">
      <c r="C486" s="112"/>
    </row>
    <row r="487" spans="3:3" ht="15" customHeight="1" x14ac:dyDescent="0.25">
      <c r="C487" s="112"/>
    </row>
    <row r="488" spans="3:3" ht="15" customHeight="1" x14ac:dyDescent="0.25">
      <c r="C488" s="112"/>
    </row>
    <row r="489" spans="3:3" ht="15" customHeight="1" x14ac:dyDescent="0.25">
      <c r="C489" s="112"/>
    </row>
    <row r="490" spans="3:3" ht="15" customHeight="1" x14ac:dyDescent="0.25">
      <c r="C490" s="112"/>
    </row>
    <row r="491" spans="3:3" ht="15" customHeight="1" x14ac:dyDescent="0.25">
      <c r="C491" s="112"/>
    </row>
    <row r="492" spans="3:3" ht="15" customHeight="1" x14ac:dyDescent="0.25">
      <c r="C492" s="112"/>
    </row>
    <row r="493" spans="3:3" ht="15" customHeight="1" x14ac:dyDescent="0.25">
      <c r="C493" s="112"/>
    </row>
    <row r="494" spans="3:3" ht="15" customHeight="1" x14ac:dyDescent="0.25">
      <c r="C494" s="112"/>
    </row>
    <row r="495" spans="3:3" ht="15" customHeight="1" x14ac:dyDescent="0.25">
      <c r="C495" s="112"/>
    </row>
    <row r="496" spans="3:3" ht="15" customHeight="1" x14ac:dyDescent="0.25">
      <c r="C496" s="112"/>
    </row>
    <row r="497" spans="3:3" ht="15" customHeight="1" x14ac:dyDescent="0.25">
      <c r="C497" s="112"/>
    </row>
    <row r="498" spans="3:3" ht="15" customHeight="1" x14ac:dyDescent="0.25">
      <c r="C498" s="112"/>
    </row>
    <row r="499" spans="3:3" ht="15" customHeight="1" x14ac:dyDescent="0.25">
      <c r="C499" s="112"/>
    </row>
    <row r="500" spans="3:3" ht="15" customHeight="1" x14ac:dyDescent="0.25">
      <c r="C500" s="112"/>
    </row>
    <row r="501" spans="3:3" ht="15" customHeight="1" x14ac:dyDescent="0.25">
      <c r="C501" s="112"/>
    </row>
    <row r="502" spans="3:3" ht="15" customHeight="1" x14ac:dyDescent="0.25">
      <c r="C502" s="112"/>
    </row>
    <row r="503" spans="3:3" ht="15" customHeight="1" x14ac:dyDescent="0.25">
      <c r="C503" s="112"/>
    </row>
    <row r="504" spans="3:3" ht="15" customHeight="1" x14ac:dyDescent="0.25">
      <c r="C504" s="112"/>
    </row>
    <row r="505" spans="3:3" ht="15" customHeight="1" x14ac:dyDescent="0.25">
      <c r="C505" s="112"/>
    </row>
    <row r="506" spans="3:3" ht="15" customHeight="1" x14ac:dyDescent="0.25">
      <c r="C506" s="112"/>
    </row>
    <row r="507" spans="3:3" ht="15" customHeight="1" x14ac:dyDescent="0.25">
      <c r="C507" s="112"/>
    </row>
    <row r="508" spans="3:3" ht="15" customHeight="1" x14ac:dyDescent="0.25">
      <c r="C508" s="112"/>
    </row>
    <row r="509" spans="3:3" ht="15" customHeight="1" x14ac:dyDescent="0.25">
      <c r="C509" s="112"/>
    </row>
    <row r="510" spans="3:3" ht="15" customHeight="1" x14ac:dyDescent="0.25">
      <c r="C510" s="112"/>
    </row>
    <row r="511" spans="3:3" ht="15" customHeight="1" x14ac:dyDescent="0.25">
      <c r="C511" s="112"/>
    </row>
    <row r="512" spans="3:3" ht="15" customHeight="1" x14ac:dyDescent="0.25">
      <c r="C512" s="112"/>
    </row>
    <row r="513" spans="3:3" ht="15" customHeight="1" x14ac:dyDescent="0.25">
      <c r="C513" s="112"/>
    </row>
    <row r="514" spans="3:3" ht="15" customHeight="1" x14ac:dyDescent="0.25">
      <c r="C514" s="112"/>
    </row>
    <row r="515" spans="3:3" ht="15" customHeight="1" x14ac:dyDescent="0.25">
      <c r="C515" s="112"/>
    </row>
    <row r="516" spans="3:3" ht="15" customHeight="1" x14ac:dyDescent="0.25">
      <c r="C516" s="112"/>
    </row>
    <row r="517" spans="3:3" ht="15" customHeight="1" x14ac:dyDescent="0.25">
      <c r="C517" s="112"/>
    </row>
    <row r="518" spans="3:3" ht="15" customHeight="1" x14ac:dyDescent="0.25">
      <c r="C518" s="112"/>
    </row>
    <row r="519" spans="3:3" ht="15" customHeight="1" x14ac:dyDescent="0.25">
      <c r="C519" s="112"/>
    </row>
    <row r="520" spans="3:3" ht="15" customHeight="1" x14ac:dyDescent="0.25">
      <c r="C520" s="112"/>
    </row>
    <row r="521" spans="3:3" ht="15" customHeight="1" x14ac:dyDescent="0.25">
      <c r="C521" s="112"/>
    </row>
    <row r="522" spans="3:3" ht="15" customHeight="1" x14ac:dyDescent="0.25">
      <c r="C522" s="112"/>
    </row>
    <row r="523" spans="3:3" ht="15" customHeight="1" x14ac:dyDescent="0.25">
      <c r="C523" s="112"/>
    </row>
    <row r="524" spans="3:3" ht="15" customHeight="1" x14ac:dyDescent="0.25">
      <c r="C524" s="112"/>
    </row>
    <row r="525" spans="3:3" ht="15" customHeight="1" x14ac:dyDescent="0.25">
      <c r="C525" s="112"/>
    </row>
    <row r="526" spans="3:3" ht="15" customHeight="1" x14ac:dyDescent="0.25">
      <c r="C526" s="112"/>
    </row>
    <row r="527" spans="3:3" ht="15" customHeight="1" x14ac:dyDescent="0.25">
      <c r="C527" s="112"/>
    </row>
    <row r="528" spans="3:3" ht="15" customHeight="1" x14ac:dyDescent="0.25">
      <c r="C528" s="112"/>
    </row>
    <row r="529" spans="3:3" ht="15" customHeight="1" x14ac:dyDescent="0.25">
      <c r="C529" s="112"/>
    </row>
    <row r="530" spans="3:3" ht="15" customHeight="1" x14ac:dyDescent="0.25">
      <c r="C530" s="112"/>
    </row>
    <row r="531" spans="3:3" ht="15" customHeight="1" x14ac:dyDescent="0.25">
      <c r="C531" s="112"/>
    </row>
    <row r="532" spans="3:3" ht="15" customHeight="1" x14ac:dyDescent="0.25">
      <c r="C532" s="112"/>
    </row>
    <row r="533" spans="3:3" ht="15" customHeight="1" x14ac:dyDescent="0.25">
      <c r="C533" s="112"/>
    </row>
    <row r="534" spans="3:3" ht="15" customHeight="1" x14ac:dyDescent="0.25">
      <c r="C534" s="112"/>
    </row>
    <row r="535" spans="3:3" ht="15" customHeight="1" x14ac:dyDescent="0.25">
      <c r="C535" s="112"/>
    </row>
    <row r="536" spans="3:3" ht="15" customHeight="1" x14ac:dyDescent="0.25">
      <c r="C536" s="112"/>
    </row>
    <row r="537" spans="3:3" ht="15" customHeight="1" x14ac:dyDescent="0.25">
      <c r="C537" s="112"/>
    </row>
    <row r="538" spans="3:3" ht="15" customHeight="1" x14ac:dyDescent="0.25">
      <c r="C538" s="112"/>
    </row>
    <row r="539" spans="3:3" ht="15" customHeight="1" x14ac:dyDescent="0.25">
      <c r="C539" s="112"/>
    </row>
    <row r="540" spans="3:3" ht="15" customHeight="1" x14ac:dyDescent="0.25">
      <c r="C540" s="112"/>
    </row>
    <row r="541" spans="3:3" ht="15" customHeight="1" x14ac:dyDescent="0.25">
      <c r="C541" s="112"/>
    </row>
    <row r="542" spans="3:3" ht="15" customHeight="1" x14ac:dyDescent="0.25">
      <c r="C542" s="112"/>
    </row>
    <row r="543" spans="3:3" ht="15" customHeight="1" x14ac:dyDescent="0.25">
      <c r="C543" s="112"/>
    </row>
    <row r="544" spans="3:3" ht="15" customHeight="1" x14ac:dyDescent="0.25">
      <c r="C544" s="112"/>
    </row>
    <row r="545" spans="3:3" ht="15" customHeight="1" x14ac:dyDescent="0.25">
      <c r="C545" s="112"/>
    </row>
    <row r="546" spans="3:3" ht="15" customHeight="1" x14ac:dyDescent="0.25">
      <c r="C546" s="112"/>
    </row>
    <row r="547" spans="3:3" ht="15" customHeight="1" x14ac:dyDescent="0.25">
      <c r="C547" s="112"/>
    </row>
    <row r="548" spans="3:3" ht="15" customHeight="1" x14ac:dyDescent="0.25">
      <c r="C548" s="112"/>
    </row>
    <row r="549" spans="3:3" ht="15" customHeight="1" x14ac:dyDescent="0.25">
      <c r="C549" s="112"/>
    </row>
    <row r="550" spans="3:3" ht="15" customHeight="1" x14ac:dyDescent="0.25">
      <c r="C550" s="112"/>
    </row>
    <row r="551" spans="3:3" ht="15" customHeight="1" x14ac:dyDescent="0.25">
      <c r="C551" s="112"/>
    </row>
    <row r="552" spans="3:3" ht="15" customHeight="1" x14ac:dyDescent="0.25">
      <c r="C552" s="112"/>
    </row>
    <row r="553" spans="3:3" ht="15" customHeight="1" x14ac:dyDescent="0.25">
      <c r="C553" s="112"/>
    </row>
    <row r="554" spans="3:3" ht="15" customHeight="1" x14ac:dyDescent="0.25">
      <c r="C554" s="112"/>
    </row>
    <row r="555" spans="3:3" ht="15" customHeight="1" x14ac:dyDescent="0.25">
      <c r="C555" s="112"/>
    </row>
    <row r="556" spans="3:3" ht="15" customHeight="1" x14ac:dyDescent="0.25">
      <c r="C556" s="112"/>
    </row>
    <row r="557" spans="3:3" ht="15" customHeight="1" x14ac:dyDescent="0.25">
      <c r="C557" s="112"/>
    </row>
    <row r="558" spans="3:3" ht="15" customHeight="1" x14ac:dyDescent="0.25">
      <c r="C558" s="112"/>
    </row>
    <row r="559" spans="3:3" ht="15" customHeight="1" x14ac:dyDescent="0.25">
      <c r="C559" s="112"/>
    </row>
    <row r="560" spans="3:3" ht="15" customHeight="1" x14ac:dyDescent="0.25">
      <c r="C560" s="112"/>
    </row>
    <row r="561" spans="3:3" ht="15" customHeight="1" x14ac:dyDescent="0.25">
      <c r="C561" s="112"/>
    </row>
    <row r="562" spans="3:3" ht="15" customHeight="1" x14ac:dyDescent="0.25">
      <c r="C562" s="112"/>
    </row>
    <row r="563" spans="3:3" ht="15" customHeight="1" x14ac:dyDescent="0.25">
      <c r="C563" s="112"/>
    </row>
    <row r="564" spans="3:3" ht="15" customHeight="1" x14ac:dyDescent="0.25">
      <c r="C564" s="112"/>
    </row>
    <row r="565" spans="3:3" ht="15" customHeight="1" x14ac:dyDescent="0.25">
      <c r="C565" s="112"/>
    </row>
    <row r="566" spans="3:3" ht="15" customHeight="1" x14ac:dyDescent="0.25">
      <c r="C566" s="112"/>
    </row>
    <row r="567" spans="3:3" ht="15" customHeight="1" x14ac:dyDescent="0.25">
      <c r="C567" s="112"/>
    </row>
    <row r="568" spans="3:3" ht="15" customHeight="1" x14ac:dyDescent="0.25">
      <c r="C568" s="112"/>
    </row>
    <row r="569" spans="3:3" ht="15" customHeight="1" x14ac:dyDescent="0.25">
      <c r="C569" s="112"/>
    </row>
    <row r="570" spans="3:3" ht="15" customHeight="1" x14ac:dyDescent="0.25">
      <c r="C570" s="112"/>
    </row>
    <row r="571" spans="3:3" ht="15" customHeight="1" x14ac:dyDescent="0.25">
      <c r="C571" s="112"/>
    </row>
    <row r="572" spans="3:3" ht="15" customHeight="1" x14ac:dyDescent="0.25">
      <c r="C572" s="112"/>
    </row>
    <row r="573" spans="3:3" ht="15" customHeight="1" x14ac:dyDescent="0.25">
      <c r="C573" s="112"/>
    </row>
    <row r="574" spans="3:3" ht="15" customHeight="1" x14ac:dyDescent="0.25">
      <c r="C574" s="112"/>
    </row>
    <row r="575" spans="3:3" ht="15" customHeight="1" x14ac:dyDescent="0.25">
      <c r="C575" s="112"/>
    </row>
    <row r="576" spans="3:3" ht="15" customHeight="1" x14ac:dyDescent="0.25">
      <c r="C576" s="112"/>
    </row>
    <row r="577" spans="3:3" ht="15" customHeight="1" x14ac:dyDescent="0.25">
      <c r="C577" s="112"/>
    </row>
    <row r="578" spans="3:3" ht="15" customHeight="1" x14ac:dyDescent="0.25">
      <c r="C578" s="112"/>
    </row>
    <row r="579" spans="3:3" ht="15" customHeight="1" x14ac:dyDescent="0.25">
      <c r="C579" s="112"/>
    </row>
    <row r="580" spans="3:3" ht="15" customHeight="1" x14ac:dyDescent="0.25">
      <c r="C580" s="112"/>
    </row>
    <row r="581" spans="3:3" ht="15" customHeight="1" x14ac:dyDescent="0.25">
      <c r="C581" s="112"/>
    </row>
    <row r="582" spans="3:3" ht="15" customHeight="1" x14ac:dyDescent="0.25">
      <c r="C582" s="112"/>
    </row>
    <row r="583" spans="3:3" ht="15" customHeight="1" x14ac:dyDescent="0.25">
      <c r="C583" s="112"/>
    </row>
    <row r="584" spans="3:3" ht="15" customHeight="1" x14ac:dyDescent="0.25">
      <c r="C584" s="112"/>
    </row>
    <row r="585" spans="3:3" ht="15" customHeight="1" x14ac:dyDescent="0.25">
      <c r="C585" s="112"/>
    </row>
    <row r="586" spans="3:3" ht="15" customHeight="1" x14ac:dyDescent="0.25">
      <c r="C586" s="112"/>
    </row>
    <row r="587" spans="3:3" ht="15" customHeight="1" x14ac:dyDescent="0.25">
      <c r="C587" s="112"/>
    </row>
    <row r="588" spans="3:3" ht="15" customHeight="1" x14ac:dyDescent="0.25">
      <c r="C588" s="112"/>
    </row>
    <row r="589" spans="3:3" ht="15" customHeight="1" x14ac:dyDescent="0.25">
      <c r="C589" s="112"/>
    </row>
    <row r="590" spans="3:3" ht="15" customHeight="1" x14ac:dyDescent="0.25">
      <c r="C590" s="112"/>
    </row>
    <row r="591" spans="3:3" ht="15" customHeight="1" x14ac:dyDescent="0.25">
      <c r="C591" s="112"/>
    </row>
    <row r="592" spans="3:3" ht="15" customHeight="1" x14ac:dyDescent="0.25">
      <c r="C592" s="112"/>
    </row>
    <row r="593" spans="3:3" ht="15" customHeight="1" x14ac:dyDescent="0.25">
      <c r="C593" s="112"/>
    </row>
    <row r="594" spans="3:3" ht="15" customHeight="1" x14ac:dyDescent="0.25">
      <c r="C594" s="112"/>
    </row>
    <row r="595" spans="3:3" ht="15" customHeight="1" x14ac:dyDescent="0.25">
      <c r="C595" s="112"/>
    </row>
    <row r="596" spans="3:3" ht="15" customHeight="1" x14ac:dyDescent="0.25">
      <c r="C596" s="112"/>
    </row>
    <row r="597" spans="3:3" ht="15" customHeight="1" x14ac:dyDescent="0.25">
      <c r="C597" s="112"/>
    </row>
    <row r="598" spans="3:3" ht="15" customHeight="1" x14ac:dyDescent="0.25">
      <c r="C598" s="112"/>
    </row>
    <row r="599" spans="3:3" ht="15" customHeight="1" x14ac:dyDescent="0.25">
      <c r="C599" s="112"/>
    </row>
    <row r="600" spans="3:3" ht="15" customHeight="1" x14ac:dyDescent="0.25">
      <c r="C600" s="112"/>
    </row>
    <row r="601" spans="3:3" ht="15" customHeight="1" x14ac:dyDescent="0.25">
      <c r="C601" s="112"/>
    </row>
    <row r="602" spans="3:3" ht="15" customHeight="1" x14ac:dyDescent="0.25">
      <c r="C602" s="112"/>
    </row>
    <row r="603" spans="3:3" ht="15" customHeight="1" x14ac:dyDescent="0.25">
      <c r="C603" s="112"/>
    </row>
    <row r="604" spans="3:3" ht="15" customHeight="1" x14ac:dyDescent="0.25">
      <c r="C604" s="112"/>
    </row>
    <row r="605" spans="3:3" ht="15" customHeight="1" x14ac:dyDescent="0.25">
      <c r="C605" s="112"/>
    </row>
    <row r="606" spans="3:3" ht="15" customHeight="1" x14ac:dyDescent="0.25">
      <c r="C606" s="112"/>
    </row>
    <row r="607" spans="3:3" ht="15" customHeight="1" x14ac:dyDescent="0.25">
      <c r="C607" s="112"/>
    </row>
    <row r="608" spans="3:3" ht="15" customHeight="1" x14ac:dyDescent="0.25">
      <c r="C608" s="112"/>
    </row>
    <row r="609" spans="3:3" ht="15" customHeight="1" x14ac:dyDescent="0.25">
      <c r="C609" s="112"/>
    </row>
    <row r="610" spans="3:3" ht="15" customHeight="1" x14ac:dyDescent="0.25">
      <c r="C610" s="112"/>
    </row>
    <row r="611" spans="3:3" ht="15" customHeight="1" x14ac:dyDescent="0.25">
      <c r="C611" s="112"/>
    </row>
    <row r="612" spans="3:3" ht="15" customHeight="1" x14ac:dyDescent="0.25">
      <c r="C612" s="112"/>
    </row>
    <row r="613" spans="3:3" ht="15" customHeight="1" x14ac:dyDescent="0.25">
      <c r="C613" s="112"/>
    </row>
    <row r="614" spans="3:3" ht="15" customHeight="1" x14ac:dyDescent="0.25">
      <c r="C614" s="112"/>
    </row>
    <row r="615" spans="3:3" ht="15" customHeight="1" x14ac:dyDescent="0.25">
      <c r="C615" s="112"/>
    </row>
    <row r="616" spans="3:3" ht="15" customHeight="1" x14ac:dyDescent="0.25">
      <c r="C616" s="112"/>
    </row>
    <row r="617" spans="3:3" ht="15" customHeight="1" x14ac:dyDescent="0.25">
      <c r="C617" s="112"/>
    </row>
    <row r="618" spans="3:3" ht="15" customHeight="1" x14ac:dyDescent="0.25">
      <c r="C618" s="112"/>
    </row>
    <row r="619" spans="3:3" ht="15" customHeight="1" x14ac:dyDescent="0.25">
      <c r="C619" s="112"/>
    </row>
    <row r="620" spans="3:3" ht="15" customHeight="1" x14ac:dyDescent="0.25">
      <c r="C620" s="112"/>
    </row>
    <row r="621" spans="3:3" ht="15" customHeight="1" x14ac:dyDescent="0.25">
      <c r="C621" s="112"/>
    </row>
    <row r="622" spans="3:3" ht="15" customHeight="1" x14ac:dyDescent="0.25">
      <c r="C622" s="112"/>
    </row>
    <row r="623" spans="3:3" ht="15" customHeight="1" x14ac:dyDescent="0.25">
      <c r="C623" s="112"/>
    </row>
    <row r="624" spans="3:3" ht="15" customHeight="1" x14ac:dyDescent="0.25">
      <c r="C624" s="112"/>
    </row>
    <row r="625" spans="3:3" ht="15" customHeight="1" x14ac:dyDescent="0.25">
      <c r="C625" s="112"/>
    </row>
    <row r="626" spans="3:3" ht="15" customHeight="1" x14ac:dyDescent="0.25">
      <c r="C626" s="112"/>
    </row>
    <row r="627" spans="3:3" ht="15" customHeight="1" x14ac:dyDescent="0.25">
      <c r="C627" s="112"/>
    </row>
    <row r="628" spans="3:3" ht="15" customHeight="1" x14ac:dyDescent="0.25">
      <c r="C628" s="112"/>
    </row>
    <row r="629" spans="3:3" ht="15" customHeight="1" x14ac:dyDescent="0.25">
      <c r="C629" s="112"/>
    </row>
    <row r="630" spans="3:3" ht="15" customHeight="1" x14ac:dyDescent="0.25">
      <c r="C630" s="112"/>
    </row>
    <row r="631" spans="3:3" ht="15" customHeight="1" x14ac:dyDescent="0.25">
      <c r="C631" s="112"/>
    </row>
    <row r="632" spans="3:3" ht="15" customHeight="1" x14ac:dyDescent="0.25">
      <c r="C632" s="112"/>
    </row>
    <row r="633" spans="3:3" ht="15" customHeight="1" x14ac:dyDescent="0.25">
      <c r="C633" s="112"/>
    </row>
    <row r="634" spans="3:3" ht="15" customHeight="1" x14ac:dyDescent="0.25">
      <c r="C634" s="112"/>
    </row>
    <row r="635" spans="3:3" ht="15" customHeight="1" x14ac:dyDescent="0.25">
      <c r="C635" s="112"/>
    </row>
    <row r="636" spans="3:3" ht="15" customHeight="1" x14ac:dyDescent="0.25">
      <c r="C636" s="112"/>
    </row>
    <row r="637" spans="3:3" ht="15" customHeight="1" x14ac:dyDescent="0.25">
      <c r="C637" s="112"/>
    </row>
    <row r="638" spans="3:3" ht="15" customHeight="1" x14ac:dyDescent="0.25">
      <c r="C638" s="112"/>
    </row>
    <row r="639" spans="3:3" ht="15" customHeight="1" x14ac:dyDescent="0.25">
      <c r="C639" s="112"/>
    </row>
    <row r="640" spans="3:3" ht="15" customHeight="1" x14ac:dyDescent="0.25">
      <c r="C640" s="112"/>
    </row>
    <row r="641" spans="3:3" ht="15" customHeight="1" x14ac:dyDescent="0.25">
      <c r="C641" s="112"/>
    </row>
    <row r="642" spans="3:3" ht="15" customHeight="1" x14ac:dyDescent="0.25">
      <c r="C642" s="112"/>
    </row>
    <row r="643" spans="3:3" ht="15" customHeight="1" x14ac:dyDescent="0.25">
      <c r="C643" s="112"/>
    </row>
    <row r="644" spans="3:3" ht="15" customHeight="1" x14ac:dyDescent="0.25">
      <c r="C644" s="112"/>
    </row>
    <row r="645" spans="3:3" ht="15" customHeight="1" x14ac:dyDescent="0.25">
      <c r="C645" s="112"/>
    </row>
    <row r="646" spans="3:3" ht="15" customHeight="1" x14ac:dyDescent="0.25">
      <c r="C646" s="112"/>
    </row>
    <row r="647" spans="3:3" ht="15" customHeight="1" x14ac:dyDescent="0.25">
      <c r="C647" s="112"/>
    </row>
    <row r="648" spans="3:3" ht="15" customHeight="1" x14ac:dyDescent="0.25">
      <c r="C648" s="112"/>
    </row>
    <row r="649" spans="3:3" ht="15" customHeight="1" x14ac:dyDescent="0.25">
      <c r="C649" s="112"/>
    </row>
    <row r="650" spans="3:3" ht="15" customHeight="1" x14ac:dyDescent="0.25">
      <c r="C650" s="112"/>
    </row>
    <row r="651" spans="3:3" ht="15" customHeight="1" x14ac:dyDescent="0.25">
      <c r="C651" s="112"/>
    </row>
    <row r="652" spans="3:3" ht="15" customHeight="1" x14ac:dyDescent="0.25">
      <c r="C652" s="112"/>
    </row>
    <row r="653" spans="3:3" ht="15" customHeight="1" x14ac:dyDescent="0.25">
      <c r="C653" s="112"/>
    </row>
    <row r="654" spans="3:3" ht="15" customHeight="1" x14ac:dyDescent="0.25">
      <c r="C654" s="112"/>
    </row>
    <row r="655" spans="3:3" ht="15" customHeight="1" x14ac:dyDescent="0.25">
      <c r="C655" s="112"/>
    </row>
    <row r="656" spans="3:3" ht="15" customHeight="1" x14ac:dyDescent="0.25">
      <c r="C656" s="112"/>
    </row>
    <row r="657" spans="3:3" ht="15" customHeight="1" x14ac:dyDescent="0.25">
      <c r="C657" s="112"/>
    </row>
    <row r="658" spans="3:3" ht="15" customHeight="1" x14ac:dyDescent="0.25">
      <c r="C658" s="112"/>
    </row>
    <row r="659" spans="3:3" ht="15" customHeight="1" x14ac:dyDescent="0.25">
      <c r="C659" s="112"/>
    </row>
    <row r="660" spans="3:3" ht="15" customHeight="1" x14ac:dyDescent="0.25">
      <c r="C660" s="112"/>
    </row>
    <row r="661" spans="3:3" ht="15" customHeight="1" x14ac:dyDescent="0.25">
      <c r="C661" s="112"/>
    </row>
    <row r="662" spans="3:3" ht="15" customHeight="1" x14ac:dyDescent="0.25">
      <c r="C662" s="112"/>
    </row>
    <row r="663" spans="3:3" ht="15" customHeight="1" x14ac:dyDescent="0.25">
      <c r="C663" s="112"/>
    </row>
    <row r="664" spans="3:3" ht="15" customHeight="1" x14ac:dyDescent="0.25">
      <c r="C664" s="112"/>
    </row>
    <row r="665" spans="3:3" ht="15" customHeight="1" x14ac:dyDescent="0.25">
      <c r="C665" s="112"/>
    </row>
    <row r="666" spans="3:3" ht="15" customHeight="1" x14ac:dyDescent="0.25">
      <c r="C666" s="112"/>
    </row>
    <row r="667" spans="3:3" ht="15" customHeight="1" x14ac:dyDescent="0.25">
      <c r="C667" s="112"/>
    </row>
    <row r="668" spans="3:3" ht="15" customHeight="1" x14ac:dyDescent="0.25">
      <c r="C668" s="112"/>
    </row>
    <row r="669" spans="3:3" ht="15" customHeight="1" x14ac:dyDescent="0.25">
      <c r="C669" s="112"/>
    </row>
    <row r="670" spans="3:3" ht="15" customHeight="1" x14ac:dyDescent="0.25">
      <c r="C670" s="112"/>
    </row>
    <row r="671" spans="3:3" ht="15" customHeight="1" x14ac:dyDescent="0.25">
      <c r="C671" s="112"/>
    </row>
    <row r="672" spans="3:3" ht="15" customHeight="1" x14ac:dyDescent="0.25">
      <c r="C672" s="112"/>
    </row>
    <row r="673" spans="3:3" ht="15" customHeight="1" x14ac:dyDescent="0.25">
      <c r="C673" s="112"/>
    </row>
    <row r="674" spans="3:3" ht="15" customHeight="1" x14ac:dyDescent="0.25">
      <c r="C674" s="112"/>
    </row>
    <row r="675" spans="3:3" ht="15" customHeight="1" x14ac:dyDescent="0.25">
      <c r="C675" s="112"/>
    </row>
    <row r="676" spans="3:3" ht="15" customHeight="1" x14ac:dyDescent="0.25">
      <c r="C676" s="112"/>
    </row>
    <row r="677" spans="3:3" ht="15" customHeight="1" x14ac:dyDescent="0.25">
      <c r="C677" s="112"/>
    </row>
    <row r="678" spans="3:3" ht="15" customHeight="1" x14ac:dyDescent="0.25">
      <c r="C678" s="112"/>
    </row>
    <row r="679" spans="3:3" ht="15" customHeight="1" x14ac:dyDescent="0.25">
      <c r="C679" s="112"/>
    </row>
    <row r="680" spans="3:3" ht="15" customHeight="1" x14ac:dyDescent="0.25">
      <c r="C680" s="112"/>
    </row>
    <row r="681" spans="3:3" ht="15" customHeight="1" x14ac:dyDescent="0.25">
      <c r="C681" s="112"/>
    </row>
    <row r="682" spans="3:3" ht="15" customHeight="1" x14ac:dyDescent="0.25">
      <c r="C682" s="112"/>
    </row>
    <row r="683" spans="3:3" ht="15" customHeight="1" x14ac:dyDescent="0.25">
      <c r="C683" s="112"/>
    </row>
    <row r="684" spans="3:3" ht="15" customHeight="1" x14ac:dyDescent="0.25">
      <c r="C684" s="112"/>
    </row>
    <row r="685" spans="3:3" ht="15" customHeight="1" x14ac:dyDescent="0.25">
      <c r="C685" s="112"/>
    </row>
    <row r="686" spans="3:3" ht="15" customHeight="1" x14ac:dyDescent="0.25">
      <c r="C686" s="112"/>
    </row>
    <row r="687" spans="3:3" ht="15" customHeight="1" x14ac:dyDescent="0.25">
      <c r="C687" s="112"/>
    </row>
    <row r="688" spans="3:3" ht="15" customHeight="1" x14ac:dyDescent="0.25">
      <c r="C688" s="112"/>
    </row>
    <row r="689" spans="3:3" ht="15" customHeight="1" x14ac:dyDescent="0.25">
      <c r="C689" s="112"/>
    </row>
    <row r="690" spans="3:3" ht="15" customHeight="1" x14ac:dyDescent="0.25">
      <c r="C690" s="112"/>
    </row>
    <row r="691" spans="3:3" ht="15" customHeight="1" x14ac:dyDescent="0.25">
      <c r="C691" s="112"/>
    </row>
    <row r="692" spans="3:3" ht="15" customHeight="1" x14ac:dyDescent="0.25">
      <c r="C692" s="112"/>
    </row>
    <row r="693" spans="3:3" ht="15" customHeight="1" x14ac:dyDescent="0.25">
      <c r="C693" s="112"/>
    </row>
    <row r="694" spans="3:3" ht="15" customHeight="1" x14ac:dyDescent="0.25">
      <c r="C694" s="112"/>
    </row>
    <row r="695" spans="3:3" ht="15" customHeight="1" x14ac:dyDescent="0.25">
      <c r="C695" s="112"/>
    </row>
    <row r="696" spans="3:3" ht="15" customHeight="1" x14ac:dyDescent="0.25">
      <c r="C696" s="112"/>
    </row>
    <row r="697" spans="3:3" ht="15" customHeight="1" x14ac:dyDescent="0.25">
      <c r="C697" s="112"/>
    </row>
    <row r="698" spans="3:3" ht="15" customHeight="1" x14ac:dyDescent="0.25">
      <c r="C698" s="112"/>
    </row>
    <row r="699" spans="3:3" ht="15" customHeight="1" x14ac:dyDescent="0.25">
      <c r="C699" s="112"/>
    </row>
    <row r="700" spans="3:3" ht="15" customHeight="1" x14ac:dyDescent="0.25">
      <c r="C700" s="112"/>
    </row>
    <row r="701" spans="3:3" ht="15" customHeight="1" x14ac:dyDescent="0.25">
      <c r="C701" s="112"/>
    </row>
    <row r="702" spans="3:3" ht="15" customHeight="1" x14ac:dyDescent="0.25">
      <c r="C702" s="112"/>
    </row>
    <row r="703" spans="3:3" ht="15" customHeight="1" x14ac:dyDescent="0.25">
      <c r="C703" s="112"/>
    </row>
    <row r="704" spans="3:3" ht="15" customHeight="1" x14ac:dyDescent="0.25">
      <c r="C704" s="112"/>
    </row>
    <row r="705" spans="3:3" ht="15" customHeight="1" x14ac:dyDescent="0.25">
      <c r="C705" s="112"/>
    </row>
    <row r="706" spans="3:3" ht="15" customHeight="1" x14ac:dyDescent="0.25">
      <c r="C706" s="112"/>
    </row>
    <row r="707" spans="3:3" ht="15" customHeight="1" x14ac:dyDescent="0.25">
      <c r="C707" s="112"/>
    </row>
    <row r="708" spans="3:3" ht="15" customHeight="1" x14ac:dyDescent="0.25">
      <c r="C708" s="112"/>
    </row>
    <row r="709" spans="3:3" ht="15" customHeight="1" x14ac:dyDescent="0.25">
      <c r="C709" s="112"/>
    </row>
    <row r="710" spans="3:3" ht="15" customHeight="1" x14ac:dyDescent="0.25">
      <c r="C710" s="112"/>
    </row>
    <row r="711" spans="3:3" ht="15" customHeight="1" x14ac:dyDescent="0.25">
      <c r="C711" s="112"/>
    </row>
    <row r="712" spans="3:3" ht="15" customHeight="1" x14ac:dyDescent="0.25">
      <c r="C712" s="112"/>
    </row>
    <row r="713" spans="3:3" ht="15" customHeight="1" x14ac:dyDescent="0.25">
      <c r="C713" s="112"/>
    </row>
    <row r="714" spans="3:3" ht="15" customHeight="1" x14ac:dyDescent="0.25">
      <c r="C714" s="112"/>
    </row>
    <row r="715" spans="3:3" ht="15" customHeight="1" x14ac:dyDescent="0.25">
      <c r="C715" s="112"/>
    </row>
    <row r="716" spans="3:3" ht="15" customHeight="1" x14ac:dyDescent="0.25">
      <c r="C716" s="112"/>
    </row>
    <row r="717" spans="3:3" ht="15" customHeight="1" x14ac:dyDescent="0.25">
      <c r="C717" s="112"/>
    </row>
    <row r="718" spans="3:3" ht="15" customHeight="1" x14ac:dyDescent="0.25">
      <c r="C718" s="112"/>
    </row>
    <row r="719" spans="3:3" ht="15" customHeight="1" x14ac:dyDescent="0.25">
      <c r="C719" s="112"/>
    </row>
    <row r="720" spans="3:3" ht="15" customHeight="1" x14ac:dyDescent="0.25">
      <c r="C720" s="112"/>
    </row>
    <row r="721" spans="3:3" ht="15" customHeight="1" x14ac:dyDescent="0.25">
      <c r="C721" s="112"/>
    </row>
    <row r="722" spans="3:3" ht="15" customHeight="1" x14ac:dyDescent="0.25">
      <c r="C722" s="112"/>
    </row>
    <row r="723" spans="3:3" ht="15" customHeight="1" x14ac:dyDescent="0.25">
      <c r="C723" s="112"/>
    </row>
    <row r="724" spans="3:3" ht="15" customHeight="1" x14ac:dyDescent="0.25">
      <c r="C724" s="112"/>
    </row>
    <row r="725" spans="3:3" ht="15" customHeight="1" x14ac:dyDescent="0.25">
      <c r="C725" s="112"/>
    </row>
    <row r="726" spans="3:3" ht="15" customHeight="1" x14ac:dyDescent="0.25">
      <c r="C726" s="112"/>
    </row>
    <row r="727" spans="3:3" ht="15" customHeight="1" x14ac:dyDescent="0.25">
      <c r="C727" s="112"/>
    </row>
    <row r="728" spans="3:3" ht="15" customHeight="1" x14ac:dyDescent="0.25">
      <c r="C728" s="112"/>
    </row>
    <row r="729" spans="3:3" ht="15" customHeight="1" x14ac:dyDescent="0.25">
      <c r="C729" s="112"/>
    </row>
    <row r="730" spans="3:3" ht="15" customHeight="1" x14ac:dyDescent="0.25">
      <c r="C730" s="112"/>
    </row>
    <row r="731" spans="3:3" ht="15" customHeight="1" x14ac:dyDescent="0.25">
      <c r="C731" s="112"/>
    </row>
    <row r="732" spans="3:3" ht="15" customHeight="1" x14ac:dyDescent="0.25">
      <c r="C732" s="112"/>
    </row>
    <row r="733" spans="3:3" ht="15" customHeight="1" x14ac:dyDescent="0.25">
      <c r="C733" s="112"/>
    </row>
    <row r="734" spans="3:3" ht="15" customHeight="1" x14ac:dyDescent="0.25">
      <c r="C734" s="112"/>
    </row>
    <row r="735" spans="3:3" ht="15" customHeight="1" x14ac:dyDescent="0.25">
      <c r="C735" s="112"/>
    </row>
    <row r="736" spans="3:3" ht="15" customHeight="1" x14ac:dyDescent="0.25">
      <c r="C736" s="112"/>
    </row>
    <row r="737" spans="3:3" ht="15" customHeight="1" x14ac:dyDescent="0.25">
      <c r="C737" s="112"/>
    </row>
    <row r="738" spans="3:3" ht="15" customHeight="1" x14ac:dyDescent="0.25">
      <c r="C738" s="112"/>
    </row>
    <row r="739" spans="3:3" ht="15" customHeight="1" x14ac:dyDescent="0.25">
      <c r="C739" s="112"/>
    </row>
    <row r="740" spans="3:3" ht="15" customHeight="1" x14ac:dyDescent="0.25">
      <c r="C740" s="112"/>
    </row>
    <row r="741" spans="3:3" ht="15" customHeight="1" x14ac:dyDescent="0.25">
      <c r="C741" s="112"/>
    </row>
    <row r="742" spans="3:3" ht="15" customHeight="1" x14ac:dyDescent="0.25">
      <c r="C742" s="112"/>
    </row>
    <row r="743" spans="3:3" ht="15" customHeight="1" x14ac:dyDescent="0.25">
      <c r="C743" s="112"/>
    </row>
    <row r="744" spans="3:3" ht="15" customHeight="1" x14ac:dyDescent="0.25">
      <c r="C744" s="112"/>
    </row>
    <row r="745" spans="3:3" ht="15" customHeight="1" x14ac:dyDescent="0.25">
      <c r="C745" s="112"/>
    </row>
    <row r="746" spans="3:3" ht="15" customHeight="1" x14ac:dyDescent="0.25">
      <c r="C746" s="112"/>
    </row>
    <row r="747" spans="3:3" ht="15" customHeight="1" x14ac:dyDescent="0.25">
      <c r="C747" s="112"/>
    </row>
    <row r="748" spans="3:3" ht="15" customHeight="1" x14ac:dyDescent="0.25">
      <c r="C748" s="112"/>
    </row>
    <row r="749" spans="3:3" ht="15" customHeight="1" x14ac:dyDescent="0.25">
      <c r="C749" s="112"/>
    </row>
    <row r="750" spans="3:3" ht="15" customHeight="1" x14ac:dyDescent="0.25">
      <c r="C750" s="112"/>
    </row>
    <row r="751" spans="3:3" ht="15" customHeight="1" x14ac:dyDescent="0.25">
      <c r="C751" s="112"/>
    </row>
    <row r="752" spans="3:3" ht="15" customHeight="1" x14ac:dyDescent="0.25">
      <c r="C752" s="112"/>
    </row>
    <row r="753" spans="3:3" ht="15" customHeight="1" x14ac:dyDescent="0.25">
      <c r="C753" s="112"/>
    </row>
    <row r="754" spans="3:3" ht="15" customHeight="1" x14ac:dyDescent="0.25">
      <c r="C754" s="112"/>
    </row>
    <row r="755" spans="3:3" ht="15" customHeight="1" x14ac:dyDescent="0.25">
      <c r="C755" s="112"/>
    </row>
    <row r="756" spans="3:3" ht="15" customHeight="1" x14ac:dyDescent="0.25">
      <c r="C756" s="112"/>
    </row>
    <row r="757" spans="3:3" ht="15" customHeight="1" x14ac:dyDescent="0.25">
      <c r="C757" s="112"/>
    </row>
    <row r="758" spans="3:3" ht="15" customHeight="1" x14ac:dyDescent="0.25">
      <c r="C758" s="112"/>
    </row>
    <row r="759" spans="3:3" ht="15" customHeight="1" x14ac:dyDescent="0.25">
      <c r="C759" s="112"/>
    </row>
    <row r="760" spans="3:3" ht="15" customHeight="1" x14ac:dyDescent="0.25">
      <c r="C760" s="112"/>
    </row>
    <row r="761" spans="3:3" ht="15" customHeight="1" x14ac:dyDescent="0.25">
      <c r="C761" s="112"/>
    </row>
    <row r="762" spans="3:3" ht="15" customHeight="1" x14ac:dyDescent="0.25">
      <c r="C762" s="112"/>
    </row>
    <row r="763" spans="3:3" ht="15" customHeight="1" x14ac:dyDescent="0.25">
      <c r="C763" s="112"/>
    </row>
    <row r="764" spans="3:3" ht="15" customHeight="1" x14ac:dyDescent="0.25">
      <c r="C764" s="112"/>
    </row>
    <row r="765" spans="3:3" ht="15" customHeight="1" x14ac:dyDescent="0.25">
      <c r="C765" s="112"/>
    </row>
    <row r="766" spans="3:3" ht="15" customHeight="1" x14ac:dyDescent="0.25">
      <c r="C766" s="112"/>
    </row>
    <row r="767" spans="3:3" ht="15" customHeight="1" x14ac:dyDescent="0.25">
      <c r="C767" s="112"/>
    </row>
    <row r="768" spans="3:3" ht="15" customHeight="1" x14ac:dyDescent="0.25">
      <c r="C768" s="112"/>
    </row>
    <row r="769" spans="3:3" ht="15" customHeight="1" x14ac:dyDescent="0.25">
      <c r="C769" s="112"/>
    </row>
    <row r="770" spans="3:3" ht="15" customHeight="1" x14ac:dyDescent="0.25">
      <c r="C770" s="112"/>
    </row>
    <row r="771" spans="3:3" ht="15" customHeight="1" x14ac:dyDescent="0.25">
      <c r="C771" s="112"/>
    </row>
    <row r="772" spans="3:3" ht="15" customHeight="1" x14ac:dyDescent="0.25">
      <c r="C772" s="112"/>
    </row>
    <row r="773" spans="3:3" ht="15" customHeight="1" x14ac:dyDescent="0.25">
      <c r="C773" s="112"/>
    </row>
    <row r="774" spans="3:3" ht="15" customHeight="1" x14ac:dyDescent="0.25">
      <c r="C774" s="112"/>
    </row>
    <row r="775" spans="3:3" ht="15" customHeight="1" x14ac:dyDescent="0.25">
      <c r="C775" s="112"/>
    </row>
    <row r="776" spans="3:3" ht="15" customHeight="1" x14ac:dyDescent="0.25">
      <c r="C776" s="112"/>
    </row>
    <row r="777" spans="3:3" ht="15" customHeight="1" x14ac:dyDescent="0.25">
      <c r="C777" s="112"/>
    </row>
    <row r="778" spans="3:3" ht="15" customHeight="1" x14ac:dyDescent="0.25">
      <c r="C778" s="112"/>
    </row>
    <row r="779" spans="3:3" ht="15" customHeight="1" x14ac:dyDescent="0.25">
      <c r="C779" s="112"/>
    </row>
    <row r="780" spans="3:3" ht="15" customHeight="1" x14ac:dyDescent="0.25">
      <c r="C780" s="112"/>
    </row>
    <row r="781" spans="3:3" ht="15" customHeight="1" x14ac:dyDescent="0.25">
      <c r="C781" s="112"/>
    </row>
    <row r="782" spans="3:3" ht="15" customHeight="1" x14ac:dyDescent="0.25">
      <c r="C782" s="112"/>
    </row>
    <row r="783" spans="3:3" ht="15" customHeight="1" x14ac:dyDescent="0.25">
      <c r="C783" s="112"/>
    </row>
    <row r="784" spans="3:3" ht="15" customHeight="1" x14ac:dyDescent="0.25">
      <c r="C784" s="112"/>
    </row>
    <row r="785" spans="3:3" ht="15" customHeight="1" x14ac:dyDescent="0.25">
      <c r="C785" s="112"/>
    </row>
    <row r="786" spans="3:3" ht="15" customHeight="1" x14ac:dyDescent="0.25">
      <c r="C786" s="112"/>
    </row>
    <row r="787" spans="3:3" ht="15" customHeight="1" x14ac:dyDescent="0.25">
      <c r="C787" s="112"/>
    </row>
    <row r="788" spans="3:3" ht="15" customHeight="1" x14ac:dyDescent="0.25">
      <c r="C788" s="112"/>
    </row>
    <row r="789" spans="3:3" ht="15" customHeight="1" x14ac:dyDescent="0.25">
      <c r="C789" s="112"/>
    </row>
    <row r="790" spans="3:3" ht="15" customHeight="1" x14ac:dyDescent="0.25">
      <c r="C790" s="112"/>
    </row>
    <row r="791" spans="3:3" ht="15" customHeight="1" x14ac:dyDescent="0.25">
      <c r="C791" s="112"/>
    </row>
    <row r="792" spans="3:3" ht="15" customHeight="1" x14ac:dyDescent="0.25">
      <c r="C792" s="112"/>
    </row>
    <row r="793" spans="3:3" ht="15" customHeight="1" x14ac:dyDescent="0.25">
      <c r="C793" s="112"/>
    </row>
    <row r="794" spans="3:3" ht="15" customHeight="1" x14ac:dyDescent="0.25">
      <c r="C794" s="112"/>
    </row>
    <row r="795" spans="3:3" ht="15" customHeight="1" x14ac:dyDescent="0.25">
      <c r="C795" s="112"/>
    </row>
    <row r="796" spans="3:3" ht="15" customHeight="1" x14ac:dyDescent="0.25">
      <c r="C796" s="112"/>
    </row>
    <row r="797" spans="3:3" ht="15" customHeight="1" x14ac:dyDescent="0.25">
      <c r="C797" s="112"/>
    </row>
    <row r="798" spans="3:3" ht="15" customHeight="1" x14ac:dyDescent="0.25">
      <c r="C798" s="112"/>
    </row>
    <row r="799" spans="3:3" ht="15" customHeight="1" x14ac:dyDescent="0.25">
      <c r="C799" s="112"/>
    </row>
    <row r="800" spans="3:3" ht="15" customHeight="1" x14ac:dyDescent="0.25">
      <c r="C800" s="112"/>
    </row>
    <row r="801" spans="3:3" ht="15" customHeight="1" x14ac:dyDescent="0.25">
      <c r="C801" s="112"/>
    </row>
    <row r="802" spans="3:3" ht="15" customHeight="1" x14ac:dyDescent="0.25">
      <c r="C802" s="112"/>
    </row>
    <row r="803" spans="3:3" ht="15" customHeight="1" x14ac:dyDescent="0.25">
      <c r="C803" s="112"/>
    </row>
    <row r="804" spans="3:3" ht="15" customHeight="1" x14ac:dyDescent="0.25">
      <c r="C804" s="112"/>
    </row>
    <row r="805" spans="3:3" ht="15" customHeight="1" x14ac:dyDescent="0.25">
      <c r="C805" s="112"/>
    </row>
    <row r="806" spans="3:3" ht="15" customHeight="1" x14ac:dyDescent="0.25">
      <c r="C806" s="112"/>
    </row>
    <row r="807" spans="3:3" ht="15" customHeight="1" x14ac:dyDescent="0.25">
      <c r="C807" s="112"/>
    </row>
    <row r="808" spans="3:3" ht="15" customHeight="1" x14ac:dyDescent="0.25">
      <c r="C808" s="112"/>
    </row>
    <row r="809" spans="3:3" ht="15" customHeight="1" x14ac:dyDescent="0.25">
      <c r="C809" s="112"/>
    </row>
    <row r="810" spans="3:3" ht="15" customHeight="1" x14ac:dyDescent="0.25">
      <c r="C810" s="112"/>
    </row>
    <row r="811" spans="3:3" ht="15" customHeight="1" x14ac:dyDescent="0.25">
      <c r="C811" s="112"/>
    </row>
    <row r="812" spans="3:3" ht="15" customHeight="1" x14ac:dyDescent="0.25">
      <c r="C812" s="112"/>
    </row>
    <row r="813" spans="3:3" ht="15" customHeight="1" x14ac:dyDescent="0.25">
      <c r="C813" s="112"/>
    </row>
    <row r="814" spans="3:3" ht="15" customHeight="1" x14ac:dyDescent="0.25">
      <c r="C814" s="112"/>
    </row>
    <row r="815" spans="3:3" ht="15" customHeight="1" x14ac:dyDescent="0.25">
      <c r="C815" s="112"/>
    </row>
    <row r="816" spans="3:3" ht="15" customHeight="1" x14ac:dyDescent="0.25">
      <c r="C816" s="112"/>
    </row>
    <row r="817" spans="3:3" ht="15" customHeight="1" x14ac:dyDescent="0.25">
      <c r="C817" s="112"/>
    </row>
    <row r="818" spans="3:3" ht="15" customHeight="1" x14ac:dyDescent="0.25">
      <c r="C818" s="112"/>
    </row>
    <row r="819" spans="3:3" ht="15" customHeight="1" x14ac:dyDescent="0.25">
      <c r="C819" s="112"/>
    </row>
    <row r="820" spans="3:3" ht="15" customHeight="1" x14ac:dyDescent="0.25">
      <c r="C820" s="112"/>
    </row>
    <row r="821" spans="3:3" ht="15" customHeight="1" x14ac:dyDescent="0.25">
      <c r="C821" s="112"/>
    </row>
    <row r="822" spans="3:3" ht="15" customHeight="1" x14ac:dyDescent="0.25">
      <c r="C822" s="112"/>
    </row>
    <row r="823" spans="3:3" ht="15" customHeight="1" x14ac:dyDescent="0.25">
      <c r="C823" s="112"/>
    </row>
    <row r="824" spans="3:3" ht="15" customHeight="1" x14ac:dyDescent="0.25">
      <c r="C824" s="112"/>
    </row>
    <row r="825" spans="3:3" ht="15" customHeight="1" x14ac:dyDescent="0.25">
      <c r="C825" s="112"/>
    </row>
    <row r="826" spans="3:3" ht="15" customHeight="1" x14ac:dyDescent="0.25">
      <c r="C826" s="112"/>
    </row>
    <row r="827" spans="3:3" ht="15" customHeight="1" x14ac:dyDescent="0.25">
      <c r="C827" s="112"/>
    </row>
    <row r="828" spans="3:3" ht="15" customHeight="1" x14ac:dyDescent="0.25">
      <c r="C828" s="112"/>
    </row>
    <row r="829" spans="3:3" ht="15" customHeight="1" x14ac:dyDescent="0.25">
      <c r="C829" s="112"/>
    </row>
    <row r="830" spans="3:3" ht="15" customHeight="1" x14ac:dyDescent="0.25">
      <c r="C830" s="112"/>
    </row>
    <row r="831" spans="3:3" ht="15" customHeight="1" x14ac:dyDescent="0.25">
      <c r="C831" s="112"/>
    </row>
    <row r="832" spans="3:3" ht="15" customHeight="1" x14ac:dyDescent="0.25">
      <c r="C832" s="112"/>
    </row>
    <row r="833" spans="3:3" ht="15" customHeight="1" x14ac:dyDescent="0.25">
      <c r="C833" s="112"/>
    </row>
    <row r="834" spans="3:3" ht="15" customHeight="1" x14ac:dyDescent="0.25">
      <c r="C834" s="112"/>
    </row>
    <row r="835" spans="3:3" ht="15" customHeight="1" x14ac:dyDescent="0.25">
      <c r="C835" s="112"/>
    </row>
    <row r="836" spans="3:3" ht="15" customHeight="1" x14ac:dyDescent="0.25">
      <c r="C836" s="112"/>
    </row>
    <row r="837" spans="3:3" ht="15" customHeight="1" x14ac:dyDescent="0.25">
      <c r="C837" s="112"/>
    </row>
    <row r="838" spans="3:3" ht="15" customHeight="1" x14ac:dyDescent="0.25">
      <c r="C838" s="112"/>
    </row>
    <row r="839" spans="3:3" ht="15" customHeight="1" x14ac:dyDescent="0.25">
      <c r="C839" s="112"/>
    </row>
    <row r="840" spans="3:3" ht="15" customHeight="1" x14ac:dyDescent="0.25">
      <c r="C840" s="112"/>
    </row>
    <row r="841" spans="3:3" ht="15" customHeight="1" x14ac:dyDescent="0.25">
      <c r="C841" s="112"/>
    </row>
    <row r="842" spans="3:3" ht="15" customHeight="1" x14ac:dyDescent="0.25">
      <c r="C842" s="112"/>
    </row>
    <row r="843" spans="3:3" ht="15" customHeight="1" x14ac:dyDescent="0.25">
      <c r="C843" s="112"/>
    </row>
    <row r="844" spans="3:3" ht="15" customHeight="1" x14ac:dyDescent="0.25">
      <c r="C844" s="112"/>
    </row>
    <row r="845" spans="3:3" ht="15" customHeight="1" x14ac:dyDescent="0.25">
      <c r="C845" s="112"/>
    </row>
    <row r="846" spans="3:3" ht="15" customHeight="1" x14ac:dyDescent="0.25">
      <c r="C846" s="112"/>
    </row>
    <row r="847" spans="3:3" ht="15" customHeight="1" x14ac:dyDescent="0.25">
      <c r="C847" s="112"/>
    </row>
    <row r="848" spans="3:3" ht="15" customHeight="1" x14ac:dyDescent="0.25">
      <c r="C848" s="112"/>
    </row>
    <row r="849" spans="3:3" ht="15" customHeight="1" x14ac:dyDescent="0.25">
      <c r="C849" s="112"/>
    </row>
    <row r="850" spans="3:3" ht="15" customHeight="1" x14ac:dyDescent="0.25">
      <c r="C850" s="112"/>
    </row>
    <row r="851" spans="3:3" ht="15" customHeight="1" x14ac:dyDescent="0.25">
      <c r="C851" s="112"/>
    </row>
    <row r="852" spans="3:3" ht="15" customHeight="1" x14ac:dyDescent="0.25">
      <c r="C852" s="112"/>
    </row>
    <row r="853" spans="3:3" ht="15" customHeight="1" x14ac:dyDescent="0.25">
      <c r="C853" s="112"/>
    </row>
    <row r="854" spans="3:3" ht="15" customHeight="1" x14ac:dyDescent="0.25">
      <c r="C854" s="112"/>
    </row>
    <row r="855" spans="3:3" ht="15" customHeight="1" x14ac:dyDescent="0.25">
      <c r="C855" s="112"/>
    </row>
    <row r="856" spans="3:3" ht="15" customHeight="1" x14ac:dyDescent="0.25">
      <c r="C856" s="112"/>
    </row>
    <row r="857" spans="3:3" ht="15" customHeight="1" x14ac:dyDescent="0.25">
      <c r="C857" s="112"/>
    </row>
    <row r="858" spans="3:3" ht="15" customHeight="1" x14ac:dyDescent="0.25">
      <c r="C858" s="112"/>
    </row>
    <row r="859" spans="3:3" ht="15" customHeight="1" x14ac:dyDescent="0.25">
      <c r="C859" s="112"/>
    </row>
    <row r="860" spans="3:3" ht="15" customHeight="1" x14ac:dyDescent="0.25">
      <c r="C860" s="112"/>
    </row>
    <row r="861" spans="3:3" ht="15" customHeight="1" x14ac:dyDescent="0.25">
      <c r="C861" s="112"/>
    </row>
    <row r="862" spans="3:3" ht="15" customHeight="1" x14ac:dyDescent="0.25">
      <c r="C862" s="112"/>
    </row>
    <row r="863" spans="3:3" ht="15" customHeight="1" x14ac:dyDescent="0.25">
      <c r="C863" s="112"/>
    </row>
    <row r="864" spans="3:3" ht="15" customHeight="1" x14ac:dyDescent="0.25">
      <c r="C864" s="112"/>
    </row>
    <row r="865" spans="3:3" ht="15" customHeight="1" x14ac:dyDescent="0.25">
      <c r="C865" s="112"/>
    </row>
    <row r="866" spans="3:3" ht="15" customHeight="1" x14ac:dyDescent="0.25">
      <c r="C866" s="112"/>
    </row>
    <row r="867" spans="3:3" ht="15" customHeight="1" x14ac:dyDescent="0.25">
      <c r="C867" s="112"/>
    </row>
    <row r="868" spans="3:3" ht="15" customHeight="1" x14ac:dyDescent="0.25">
      <c r="C868" s="112"/>
    </row>
    <row r="869" spans="3:3" ht="15" customHeight="1" x14ac:dyDescent="0.25">
      <c r="C869" s="112"/>
    </row>
    <row r="870" spans="3:3" ht="15" customHeight="1" x14ac:dyDescent="0.25">
      <c r="C870" s="112"/>
    </row>
    <row r="871" spans="3:3" ht="15" customHeight="1" x14ac:dyDescent="0.25">
      <c r="C871" s="112"/>
    </row>
    <row r="872" spans="3:3" ht="15" customHeight="1" x14ac:dyDescent="0.25">
      <c r="C872" s="112"/>
    </row>
    <row r="873" spans="3:3" ht="15" customHeight="1" x14ac:dyDescent="0.25">
      <c r="C873" s="112"/>
    </row>
    <row r="874" spans="3:3" ht="15" customHeight="1" x14ac:dyDescent="0.25">
      <c r="C874" s="112"/>
    </row>
    <row r="875" spans="3:3" ht="15" customHeight="1" x14ac:dyDescent="0.25">
      <c r="C875" s="112"/>
    </row>
    <row r="876" spans="3:3" ht="15" customHeight="1" x14ac:dyDescent="0.25">
      <c r="C876" s="112"/>
    </row>
    <row r="877" spans="3:3" ht="15" customHeight="1" x14ac:dyDescent="0.25">
      <c r="C877" s="112"/>
    </row>
    <row r="878" spans="3:3" ht="15" customHeight="1" x14ac:dyDescent="0.25">
      <c r="C878" s="112"/>
    </row>
    <row r="879" spans="3:3" ht="15" customHeight="1" x14ac:dyDescent="0.25">
      <c r="C879" s="112"/>
    </row>
    <row r="880" spans="3:3" ht="15" customHeight="1" x14ac:dyDescent="0.25">
      <c r="C880" s="112"/>
    </row>
    <row r="881" spans="3:3" ht="15" customHeight="1" x14ac:dyDescent="0.25">
      <c r="C881" s="112"/>
    </row>
    <row r="882" spans="3:3" ht="15" customHeight="1" x14ac:dyDescent="0.25">
      <c r="C882" s="112"/>
    </row>
    <row r="883" spans="3:3" ht="15" customHeight="1" x14ac:dyDescent="0.25">
      <c r="C883" s="112"/>
    </row>
    <row r="884" spans="3:3" ht="15" customHeight="1" x14ac:dyDescent="0.25">
      <c r="C884" s="112"/>
    </row>
    <row r="885" spans="3:3" ht="15" customHeight="1" x14ac:dyDescent="0.25">
      <c r="C885" s="112"/>
    </row>
    <row r="886" spans="3:3" ht="15" customHeight="1" x14ac:dyDescent="0.25">
      <c r="C886" s="112"/>
    </row>
    <row r="887" spans="3:3" ht="15" customHeight="1" x14ac:dyDescent="0.25">
      <c r="C887" s="112"/>
    </row>
    <row r="888" spans="3:3" ht="15" customHeight="1" x14ac:dyDescent="0.25">
      <c r="C888" s="112"/>
    </row>
    <row r="889" spans="3:3" ht="15" customHeight="1" x14ac:dyDescent="0.25">
      <c r="C889" s="112"/>
    </row>
    <row r="890" spans="3:3" ht="15" customHeight="1" x14ac:dyDescent="0.25">
      <c r="C890" s="112"/>
    </row>
    <row r="891" spans="3:3" ht="15" customHeight="1" x14ac:dyDescent="0.25">
      <c r="C891" s="112"/>
    </row>
    <row r="892" spans="3:3" ht="15" customHeight="1" x14ac:dyDescent="0.25">
      <c r="C892" s="112"/>
    </row>
    <row r="893" spans="3:3" ht="15" customHeight="1" x14ac:dyDescent="0.25">
      <c r="C893" s="112"/>
    </row>
    <row r="894" spans="3:3" ht="15" customHeight="1" x14ac:dyDescent="0.25">
      <c r="C894" s="112"/>
    </row>
    <row r="895" spans="3:3" ht="15" customHeight="1" x14ac:dyDescent="0.25">
      <c r="C895" s="112"/>
    </row>
    <row r="896" spans="3:3" ht="15" customHeight="1" x14ac:dyDescent="0.25">
      <c r="C896" s="112"/>
    </row>
    <row r="897" spans="3:3" ht="15" customHeight="1" x14ac:dyDescent="0.25">
      <c r="C897" s="112"/>
    </row>
    <row r="898" spans="3:3" ht="15" customHeight="1" x14ac:dyDescent="0.25">
      <c r="C898" s="112"/>
    </row>
    <row r="899" spans="3:3" ht="15" customHeight="1" x14ac:dyDescent="0.25">
      <c r="C899" s="112"/>
    </row>
    <row r="900" spans="3:3" ht="15" customHeight="1" x14ac:dyDescent="0.25">
      <c r="C900" s="112"/>
    </row>
    <row r="901" spans="3:3" ht="15" customHeight="1" x14ac:dyDescent="0.25">
      <c r="C901" s="112"/>
    </row>
    <row r="902" spans="3:3" ht="15" customHeight="1" x14ac:dyDescent="0.25">
      <c r="C902" s="112"/>
    </row>
    <row r="903" spans="3:3" ht="15" customHeight="1" x14ac:dyDescent="0.25">
      <c r="C903" s="112"/>
    </row>
    <row r="904" spans="3:3" ht="15" customHeight="1" x14ac:dyDescent="0.25">
      <c r="C904" s="112"/>
    </row>
    <row r="905" spans="3:3" ht="15" customHeight="1" x14ac:dyDescent="0.25">
      <c r="C905" s="112"/>
    </row>
    <row r="906" spans="3:3" ht="15" customHeight="1" x14ac:dyDescent="0.25">
      <c r="C906" s="112"/>
    </row>
    <row r="907" spans="3:3" ht="15" customHeight="1" x14ac:dyDescent="0.25">
      <c r="C907" s="112"/>
    </row>
    <row r="908" spans="3:3" ht="15" customHeight="1" x14ac:dyDescent="0.25">
      <c r="C908" s="112"/>
    </row>
    <row r="909" spans="3:3" ht="15" customHeight="1" x14ac:dyDescent="0.25">
      <c r="C909" s="112"/>
    </row>
    <row r="910" spans="3:3" ht="15" customHeight="1" x14ac:dyDescent="0.25">
      <c r="C910" s="112"/>
    </row>
    <row r="911" spans="3:3" ht="15" customHeight="1" x14ac:dyDescent="0.25">
      <c r="C911" s="112"/>
    </row>
    <row r="912" spans="3:3" ht="15" customHeight="1" x14ac:dyDescent="0.25">
      <c r="C912" s="112"/>
    </row>
    <row r="913" spans="3:3" ht="15" customHeight="1" x14ac:dyDescent="0.25">
      <c r="C913" s="112"/>
    </row>
    <row r="914" spans="3:3" ht="15" customHeight="1" x14ac:dyDescent="0.25">
      <c r="C914" s="112"/>
    </row>
    <row r="915" spans="3:3" ht="15" customHeight="1" x14ac:dyDescent="0.25">
      <c r="C915" s="112"/>
    </row>
    <row r="916" spans="3:3" ht="15" customHeight="1" x14ac:dyDescent="0.25">
      <c r="C916" s="112"/>
    </row>
    <row r="917" spans="3:3" ht="15" customHeight="1" x14ac:dyDescent="0.25">
      <c r="C917" s="112"/>
    </row>
    <row r="918" spans="3:3" ht="15" customHeight="1" x14ac:dyDescent="0.25">
      <c r="C918" s="112"/>
    </row>
    <row r="919" spans="3:3" ht="15" customHeight="1" x14ac:dyDescent="0.25">
      <c r="C919" s="112"/>
    </row>
    <row r="920" spans="3:3" ht="15" customHeight="1" x14ac:dyDescent="0.25">
      <c r="C920" s="112"/>
    </row>
    <row r="921" spans="3:3" ht="15" customHeight="1" x14ac:dyDescent="0.25">
      <c r="C921" s="112"/>
    </row>
    <row r="922" spans="3:3" ht="15" customHeight="1" x14ac:dyDescent="0.25">
      <c r="C922" s="112"/>
    </row>
    <row r="923" spans="3:3" ht="15" customHeight="1" x14ac:dyDescent="0.25">
      <c r="C923" s="112"/>
    </row>
    <row r="924" spans="3:3" ht="15" customHeight="1" x14ac:dyDescent="0.25">
      <c r="C924" s="112"/>
    </row>
    <row r="925" spans="3:3" ht="15" customHeight="1" x14ac:dyDescent="0.25">
      <c r="C925" s="112"/>
    </row>
    <row r="926" spans="3:3" ht="15" customHeight="1" x14ac:dyDescent="0.25">
      <c r="C926" s="112"/>
    </row>
    <row r="927" spans="3:3" ht="15" customHeight="1" x14ac:dyDescent="0.25">
      <c r="C927" s="112"/>
    </row>
    <row r="928" spans="3:3" ht="15" customHeight="1" x14ac:dyDescent="0.25">
      <c r="C928" s="112"/>
    </row>
    <row r="929" spans="3:3" ht="15" customHeight="1" x14ac:dyDescent="0.25">
      <c r="C929" s="112"/>
    </row>
    <row r="930" spans="3:3" ht="15" customHeight="1" x14ac:dyDescent="0.25">
      <c r="C930" s="112"/>
    </row>
    <row r="931" spans="3:3" ht="15" customHeight="1" x14ac:dyDescent="0.25">
      <c r="C931" s="112"/>
    </row>
    <row r="932" spans="3:3" ht="15" customHeight="1" x14ac:dyDescent="0.25">
      <c r="C932" s="112"/>
    </row>
    <row r="933" spans="3:3" ht="15" customHeight="1" x14ac:dyDescent="0.25">
      <c r="C933" s="112"/>
    </row>
    <row r="934" spans="3:3" ht="15" customHeight="1" x14ac:dyDescent="0.25">
      <c r="C934" s="112"/>
    </row>
    <row r="935" spans="3:3" ht="15" customHeight="1" x14ac:dyDescent="0.25">
      <c r="C935" s="112"/>
    </row>
    <row r="936" spans="3:3" ht="15" customHeight="1" x14ac:dyDescent="0.25">
      <c r="C936" s="112"/>
    </row>
    <row r="937" spans="3:3" ht="15" customHeight="1" x14ac:dyDescent="0.25">
      <c r="C937" s="112"/>
    </row>
    <row r="938" spans="3:3" ht="15" customHeight="1" x14ac:dyDescent="0.25">
      <c r="C938" s="112"/>
    </row>
    <row r="939" spans="3:3" ht="15" customHeight="1" x14ac:dyDescent="0.25">
      <c r="C939" s="112"/>
    </row>
    <row r="940" spans="3:3" ht="15" customHeight="1" x14ac:dyDescent="0.25">
      <c r="C940" s="112"/>
    </row>
    <row r="941" spans="3:3" ht="15" customHeight="1" x14ac:dyDescent="0.25">
      <c r="C941" s="112"/>
    </row>
    <row r="942" spans="3:3" ht="15" customHeight="1" x14ac:dyDescent="0.25">
      <c r="C942" s="112"/>
    </row>
    <row r="943" spans="3:3" ht="15" customHeight="1" x14ac:dyDescent="0.25">
      <c r="C943" s="112"/>
    </row>
    <row r="944" spans="3:3" ht="15" customHeight="1" x14ac:dyDescent="0.25">
      <c r="C944" s="112"/>
    </row>
    <row r="945" spans="3:3" ht="15" customHeight="1" x14ac:dyDescent="0.25">
      <c r="C945" s="112"/>
    </row>
    <row r="946" spans="3:3" ht="15" customHeight="1" x14ac:dyDescent="0.25">
      <c r="C946" s="112"/>
    </row>
    <row r="947" spans="3:3" ht="15" customHeight="1" x14ac:dyDescent="0.25">
      <c r="C947" s="112"/>
    </row>
    <row r="948" spans="3:3" ht="15" customHeight="1" x14ac:dyDescent="0.25">
      <c r="C948" s="112"/>
    </row>
    <row r="949" spans="3:3" ht="15" customHeight="1" x14ac:dyDescent="0.25">
      <c r="C949" s="112"/>
    </row>
    <row r="950" spans="3:3" ht="15" customHeight="1" x14ac:dyDescent="0.25">
      <c r="C950" s="112"/>
    </row>
    <row r="951" spans="3:3" ht="15" customHeight="1" x14ac:dyDescent="0.25">
      <c r="C951" s="112"/>
    </row>
    <row r="952" spans="3:3" ht="15" customHeight="1" x14ac:dyDescent="0.25">
      <c r="C952" s="112"/>
    </row>
    <row r="953" spans="3:3" ht="15" customHeight="1" x14ac:dyDescent="0.25">
      <c r="C953" s="112"/>
    </row>
    <row r="954" spans="3:3" ht="15" customHeight="1" x14ac:dyDescent="0.25">
      <c r="C954" s="112"/>
    </row>
    <row r="955" spans="3:3" ht="15" customHeight="1" x14ac:dyDescent="0.25">
      <c r="C955" s="112"/>
    </row>
    <row r="956" spans="3:3" ht="15" customHeight="1" x14ac:dyDescent="0.25">
      <c r="C956" s="112"/>
    </row>
    <row r="957" spans="3:3" ht="15" customHeight="1" x14ac:dyDescent="0.25">
      <c r="C957" s="112"/>
    </row>
    <row r="958" spans="3:3" ht="15" customHeight="1" x14ac:dyDescent="0.25">
      <c r="C958" s="112"/>
    </row>
    <row r="959" spans="3:3" ht="15" customHeight="1" x14ac:dyDescent="0.25">
      <c r="C959" s="112"/>
    </row>
    <row r="960" spans="3:3" ht="15" customHeight="1" x14ac:dyDescent="0.25">
      <c r="C960" s="112"/>
    </row>
    <row r="961" spans="3:3" ht="15" customHeight="1" x14ac:dyDescent="0.25">
      <c r="C961" s="112"/>
    </row>
    <row r="962" spans="3:3" ht="15" customHeight="1" x14ac:dyDescent="0.25">
      <c r="C962" s="112"/>
    </row>
    <row r="963" spans="3:3" ht="15" customHeight="1" x14ac:dyDescent="0.25">
      <c r="C963" s="112"/>
    </row>
    <row r="964" spans="3:3" ht="15" customHeight="1" x14ac:dyDescent="0.25">
      <c r="C964" s="112"/>
    </row>
    <row r="965" spans="3:3" ht="15" customHeight="1" x14ac:dyDescent="0.25">
      <c r="C965" s="112"/>
    </row>
    <row r="966" spans="3:3" ht="15" customHeight="1" x14ac:dyDescent="0.25">
      <c r="C966" s="112"/>
    </row>
    <row r="967" spans="3:3" ht="15" customHeight="1" x14ac:dyDescent="0.25">
      <c r="C967" s="112"/>
    </row>
    <row r="968" spans="3:3" ht="15" customHeight="1" x14ac:dyDescent="0.25">
      <c r="C968" s="112"/>
    </row>
    <row r="969" spans="3:3" ht="15" customHeight="1" x14ac:dyDescent="0.25">
      <c r="C969" s="112"/>
    </row>
    <row r="970" spans="3:3" ht="15" customHeight="1" x14ac:dyDescent="0.25">
      <c r="C970" s="112"/>
    </row>
    <row r="971" spans="3:3" ht="15" customHeight="1" x14ac:dyDescent="0.25">
      <c r="C971" s="112"/>
    </row>
    <row r="972" spans="3:3" ht="15" customHeight="1" x14ac:dyDescent="0.25">
      <c r="C972" s="112"/>
    </row>
    <row r="973" spans="3:3" ht="15" customHeight="1" x14ac:dyDescent="0.25">
      <c r="C973" s="112"/>
    </row>
    <row r="974" spans="3:3" ht="15" customHeight="1" x14ac:dyDescent="0.25">
      <c r="C974" s="112"/>
    </row>
    <row r="975" spans="3:3" ht="15" customHeight="1" x14ac:dyDescent="0.25">
      <c r="C975" s="112"/>
    </row>
    <row r="976" spans="3:3" ht="15" customHeight="1" x14ac:dyDescent="0.25">
      <c r="C976" s="112"/>
    </row>
    <row r="977" spans="3:3" ht="15" customHeight="1" x14ac:dyDescent="0.25">
      <c r="C977" s="112"/>
    </row>
    <row r="978" spans="3:3" ht="15" customHeight="1" x14ac:dyDescent="0.25">
      <c r="C978" s="112"/>
    </row>
    <row r="979" spans="3:3" ht="15" customHeight="1" x14ac:dyDescent="0.25">
      <c r="C979" s="112"/>
    </row>
    <row r="980" spans="3:3" ht="15" customHeight="1" x14ac:dyDescent="0.25">
      <c r="C980" s="112"/>
    </row>
    <row r="981" spans="3:3" ht="15" customHeight="1" x14ac:dyDescent="0.25">
      <c r="C981" s="112"/>
    </row>
    <row r="982" spans="3:3" ht="15" customHeight="1" x14ac:dyDescent="0.25">
      <c r="C982" s="112"/>
    </row>
    <row r="983" spans="3:3" ht="15" customHeight="1" x14ac:dyDescent="0.25">
      <c r="C983" s="112"/>
    </row>
    <row r="984" spans="3:3" ht="15" customHeight="1" x14ac:dyDescent="0.25">
      <c r="C984" s="112"/>
    </row>
    <row r="985" spans="3:3" ht="15" customHeight="1" x14ac:dyDescent="0.25">
      <c r="C985" s="112"/>
    </row>
    <row r="986" spans="3:3" ht="15" customHeight="1" x14ac:dyDescent="0.25">
      <c r="C986" s="112"/>
    </row>
    <row r="987" spans="3:3" ht="15" customHeight="1" x14ac:dyDescent="0.25">
      <c r="C987" s="112"/>
    </row>
    <row r="988" spans="3:3" ht="15" customHeight="1" x14ac:dyDescent="0.25">
      <c r="C988" s="112"/>
    </row>
    <row r="989" spans="3:3" ht="15" customHeight="1" x14ac:dyDescent="0.25">
      <c r="C989" s="112"/>
    </row>
    <row r="990" spans="3:3" ht="15" customHeight="1" x14ac:dyDescent="0.25">
      <c r="C990" s="112"/>
    </row>
    <row r="991" spans="3:3" ht="15" customHeight="1" x14ac:dyDescent="0.25">
      <c r="C991" s="112"/>
    </row>
    <row r="992" spans="3:3" ht="15" customHeight="1" x14ac:dyDescent="0.25">
      <c r="C992" s="112"/>
    </row>
    <row r="993" spans="3:3" ht="15" customHeight="1" x14ac:dyDescent="0.25">
      <c r="C993" s="112"/>
    </row>
    <row r="994" spans="3:3" ht="15" customHeight="1" x14ac:dyDescent="0.25">
      <c r="C994" s="112"/>
    </row>
    <row r="995" spans="3:3" ht="15" customHeight="1" x14ac:dyDescent="0.25">
      <c r="C995" s="112"/>
    </row>
    <row r="996" spans="3:3" ht="15" customHeight="1" x14ac:dyDescent="0.25">
      <c r="C996" s="112"/>
    </row>
    <row r="997" spans="3:3" ht="15" customHeight="1" x14ac:dyDescent="0.25">
      <c r="C997" s="112"/>
    </row>
    <row r="998" spans="3:3" ht="15" customHeight="1" x14ac:dyDescent="0.25">
      <c r="C998" s="112"/>
    </row>
    <row r="999" spans="3:3" ht="15" customHeight="1" x14ac:dyDescent="0.25">
      <c r="C999" s="112"/>
    </row>
    <row r="1000" spans="3:3" ht="15" customHeight="1" x14ac:dyDescent="0.25">
      <c r="C1000" s="112"/>
    </row>
  </sheetData>
  <sheetProtection algorithmName="SHA-512" hashValue="pEZtik8EQyIy8pNq+GX5eOhEWmetLCPuhkZ+gJRBqaAPvNaTOMiMhduJKV6staUHjornIC4OZQJQmw2C1fsuEA==" saltValue="PB2BFltT0XbswOasLAQNgA==" spinCount="100000" sheet="1" scenarios="1" formatCells="0" formatColumns="0" insertRows="0" deleteRows="0" autoFilter="0"/>
  <autoFilter ref="A5:A455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3" fitToHeight="0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38.42578125" bestFit="1" customWidth="1"/>
    <col min="2" max="13" width="14.42578125" customWidth="1"/>
    <col min="14" max="14" width="12" customWidth="1"/>
    <col min="15" max="15" width="12.42578125" customWidth="1"/>
    <col min="16" max="16" width="14.42578125" customWidth="1"/>
  </cols>
  <sheetData>
    <row r="1" spans="1:16" ht="15.75" x14ac:dyDescent="0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178" t="s">
        <v>81</v>
      </c>
      <c r="C2" s="178"/>
      <c r="D2" s="178"/>
      <c r="E2" s="178"/>
      <c r="F2" s="178"/>
      <c r="G2" s="178"/>
      <c r="H2" s="178"/>
      <c r="I2" s="178"/>
      <c r="N2" s="50"/>
      <c r="O2" s="50"/>
      <c r="P2" s="50"/>
    </row>
    <row r="3" spans="1:16" x14ac:dyDescent="0.25">
      <c r="B3" s="178"/>
      <c r="C3" s="178"/>
      <c r="D3" s="178"/>
      <c r="E3" s="178"/>
      <c r="F3" s="178"/>
      <c r="G3" s="178"/>
      <c r="H3" s="178"/>
      <c r="I3" s="178"/>
      <c r="N3" s="50"/>
      <c r="O3" s="50"/>
      <c r="P3" s="50"/>
    </row>
    <row r="5" spans="1:16" x14ac:dyDescent="0.25">
      <c r="A5" s="6" t="s">
        <v>2</v>
      </c>
      <c r="B5" s="177">
        <v>2024</v>
      </c>
      <c r="C5" s="177"/>
      <c r="D5" s="51">
        <v>2024</v>
      </c>
      <c r="E5" s="177">
        <v>2023</v>
      </c>
      <c r="F5" s="177"/>
      <c r="G5" s="51">
        <v>2023</v>
      </c>
      <c r="H5" s="177">
        <v>2022</v>
      </c>
      <c r="I5" s="177"/>
      <c r="J5" s="51">
        <v>2022</v>
      </c>
      <c r="K5" s="177">
        <v>2021</v>
      </c>
      <c r="L5" s="177"/>
      <c r="M5" s="51">
        <v>2021</v>
      </c>
    </row>
    <row r="6" spans="1:16" x14ac:dyDescent="0.25">
      <c r="A6" s="6"/>
      <c r="B6" s="169" t="s">
        <v>82</v>
      </c>
      <c r="C6" s="169" t="s">
        <v>83</v>
      </c>
      <c r="D6" s="45" t="s">
        <v>84</v>
      </c>
      <c r="E6" s="45" t="s">
        <v>82</v>
      </c>
      <c r="F6" s="45" t="s">
        <v>83</v>
      </c>
      <c r="G6" s="45" t="s">
        <v>84</v>
      </c>
      <c r="H6" s="45" t="s">
        <v>82</v>
      </c>
      <c r="I6" s="45" t="s">
        <v>83</v>
      </c>
      <c r="J6" s="45" t="s">
        <v>84</v>
      </c>
      <c r="K6" s="45" t="s">
        <v>82</v>
      </c>
      <c r="L6" s="45" t="s">
        <v>83</v>
      </c>
      <c r="M6" s="45" t="s">
        <v>84</v>
      </c>
    </row>
    <row r="7" spans="1:16" ht="27" customHeight="1" x14ac:dyDescent="0.25">
      <c r="A7" s="170" t="s">
        <v>5</v>
      </c>
      <c r="B7" s="80">
        <v>126107.45071296</v>
      </c>
      <c r="C7" s="80">
        <v>83032.853124108093</v>
      </c>
      <c r="D7" s="171">
        <f>$B$7-$C$7</f>
        <v>43074.597588851902</v>
      </c>
      <c r="E7" s="171">
        <v>139065.34376729501</v>
      </c>
      <c r="F7" s="171">
        <v>74785.6112115656</v>
      </c>
      <c r="G7" s="171">
        <f>$E$7-$F$7</f>
        <v>64279.73255572941</v>
      </c>
      <c r="H7" s="171">
        <v>114884.63800000001</v>
      </c>
      <c r="I7" s="171">
        <v>88901.902000000002</v>
      </c>
      <c r="J7" s="171">
        <f>$H$7-$I$7</f>
        <v>25982.736000000004</v>
      </c>
      <c r="K7" s="52">
        <v>109892.5351215338</v>
      </c>
      <c r="L7" s="52">
        <v>66413.25676580648</v>
      </c>
      <c r="M7" s="52">
        <f>$K$7-$L$7</f>
        <v>43479.278355727321</v>
      </c>
      <c r="N7" s="42"/>
    </row>
    <row r="8" spans="1:16" ht="27" customHeight="1" x14ac:dyDescent="0.25">
      <c r="A8" s="172" t="s">
        <v>15</v>
      </c>
      <c r="B8" s="109">
        <v>17601.294000000002</v>
      </c>
      <c r="C8" s="109">
        <v>46161.737000000001</v>
      </c>
      <c r="D8" s="173">
        <f>$B$8-$C$8</f>
        <v>-28560.442999999999</v>
      </c>
      <c r="E8" s="173">
        <v>17473.032735553799</v>
      </c>
      <c r="F8" s="173">
        <v>43629.557461457996</v>
      </c>
      <c r="G8" s="173">
        <f>$E$8-$F$8</f>
        <v>-26156.524725904197</v>
      </c>
      <c r="H8" s="173">
        <v>33347.597999999998</v>
      </c>
      <c r="I8" s="173">
        <v>41269.252999999997</v>
      </c>
      <c r="J8" s="173">
        <f>$H$8-$I$8</f>
        <v>-7921.6549999999988</v>
      </c>
      <c r="K8" s="53">
        <v>13936.496999999999</v>
      </c>
      <c r="L8" s="53">
        <v>37311.373</v>
      </c>
      <c r="M8" s="53">
        <f>$K$8-$L$8</f>
        <v>-23374.876</v>
      </c>
      <c r="N8" s="42"/>
    </row>
    <row r="9" spans="1:16" ht="27" customHeight="1" x14ac:dyDescent="0.25">
      <c r="A9" s="170" t="s">
        <v>16</v>
      </c>
      <c r="B9" s="80">
        <v>62862</v>
      </c>
      <c r="C9" s="80">
        <v>68584.505999999994</v>
      </c>
      <c r="D9" s="171">
        <f>$B$9-$C$9</f>
        <v>-5722.5059999999939</v>
      </c>
      <c r="E9" s="171">
        <v>61049.112033212499</v>
      </c>
      <c r="F9" s="171">
        <v>65812.109292584195</v>
      </c>
      <c r="G9" s="171">
        <f>$E$9-$F$9</f>
        <v>-4762.9972593716957</v>
      </c>
      <c r="H9" s="171">
        <v>93828.664999999994</v>
      </c>
      <c r="I9" s="171">
        <v>49796.599000000002</v>
      </c>
      <c r="J9" s="171">
        <f>$H$9-$I$9</f>
        <v>44032.065999999992</v>
      </c>
      <c r="K9" s="52">
        <v>84292.792090000003</v>
      </c>
      <c r="L9" s="52">
        <v>54303.171309999998</v>
      </c>
      <c r="M9" s="52">
        <f>$K$9-$L$9</f>
        <v>29989.620780000005</v>
      </c>
      <c r="N9" s="42"/>
    </row>
    <row r="10" spans="1:16" ht="27" customHeight="1" x14ac:dyDescent="0.25">
      <c r="A10" s="172" t="s">
        <v>17</v>
      </c>
      <c r="B10" s="109"/>
      <c r="C10" s="109"/>
      <c r="D10" s="173">
        <f>$B$10-$C$10</f>
        <v>0</v>
      </c>
      <c r="E10" s="173">
        <v>20022.2361810072</v>
      </c>
      <c r="F10" s="173">
        <v>44921.991258461603</v>
      </c>
      <c r="G10" s="173">
        <f>$E$10-$F$10</f>
        <v>-24899.755077454403</v>
      </c>
      <c r="H10" s="173">
        <v>25484.307000000001</v>
      </c>
      <c r="I10" s="173">
        <v>78541.853000000003</v>
      </c>
      <c r="J10" s="173">
        <f>$H$10-$I$10</f>
        <v>-53057.546000000002</v>
      </c>
      <c r="K10" s="53">
        <v>24902.979275065198</v>
      </c>
      <c r="L10" s="53">
        <v>66299.270316942493</v>
      </c>
      <c r="M10" s="53">
        <f>$K$10-$L$10</f>
        <v>-41396.291041877295</v>
      </c>
      <c r="N10" s="42"/>
    </row>
    <row r="11" spans="1:16" ht="27" customHeight="1" x14ac:dyDescent="0.25">
      <c r="A11" s="170" t="s">
        <v>18</v>
      </c>
      <c r="B11" s="80"/>
      <c r="C11" s="80"/>
      <c r="D11" s="171">
        <f>$B$11-$C$11</f>
        <v>0</v>
      </c>
      <c r="E11" s="171"/>
      <c r="F11" s="171"/>
      <c r="G11" s="171">
        <f>$E$11-$F$11</f>
        <v>0</v>
      </c>
      <c r="H11" s="171"/>
      <c r="I11" s="171"/>
      <c r="J11" s="171">
        <f>$H$11-$I$11</f>
        <v>0</v>
      </c>
      <c r="K11" s="52"/>
      <c r="L11" s="52"/>
      <c r="M11" s="52">
        <f>$K$11-$L$11</f>
        <v>0</v>
      </c>
      <c r="N11" s="42"/>
    </row>
    <row r="12" spans="1:16" ht="27" customHeight="1" x14ac:dyDescent="0.25">
      <c r="A12" s="172" t="s">
        <v>19</v>
      </c>
      <c r="B12" s="109"/>
      <c r="C12" s="109"/>
      <c r="D12" s="173">
        <f>$B$12-$C$12</f>
        <v>0</v>
      </c>
      <c r="E12" s="173"/>
      <c r="F12" s="173"/>
      <c r="G12" s="173">
        <f>$E$12-$F$12</f>
        <v>0</v>
      </c>
      <c r="H12" s="173"/>
      <c r="I12" s="173"/>
      <c r="J12" s="173">
        <f>$H$12-$I$12</f>
        <v>0</v>
      </c>
      <c r="K12" s="53"/>
      <c r="L12" s="53"/>
      <c r="M12" s="53">
        <f>$K$12-$L$12</f>
        <v>0</v>
      </c>
      <c r="N12" s="42"/>
    </row>
    <row r="13" spans="1:16" ht="27" customHeight="1" x14ac:dyDescent="0.25">
      <c r="A13" s="170" t="s">
        <v>20</v>
      </c>
      <c r="B13" s="80"/>
      <c r="C13" s="80"/>
      <c r="D13" s="171">
        <f>$B$13-$C$13</f>
        <v>0</v>
      </c>
      <c r="E13" s="171"/>
      <c r="F13" s="171"/>
      <c r="G13" s="171">
        <f>$E$13-$F$13</f>
        <v>0</v>
      </c>
      <c r="H13" s="171"/>
      <c r="I13" s="171"/>
      <c r="J13" s="171">
        <f>$H$13-$I$13</f>
        <v>0</v>
      </c>
      <c r="K13" s="52"/>
      <c r="L13" s="52"/>
      <c r="M13" s="52">
        <f>$K$13-$L$13</f>
        <v>0</v>
      </c>
      <c r="N13" s="42"/>
    </row>
    <row r="14" spans="1:16" ht="27" customHeight="1" x14ac:dyDescent="0.25">
      <c r="A14" s="172" t="s">
        <v>21</v>
      </c>
      <c r="B14" s="109"/>
      <c r="C14" s="109"/>
      <c r="D14" s="173">
        <f>$B$14-$C$14</f>
        <v>0</v>
      </c>
      <c r="E14" s="173"/>
      <c r="F14" s="173"/>
      <c r="G14" s="173">
        <f>$E$14-$F$14</f>
        <v>0</v>
      </c>
      <c r="H14" s="173"/>
      <c r="I14" s="173"/>
      <c r="J14" s="173">
        <f>$H$14-$I$14</f>
        <v>0</v>
      </c>
      <c r="K14" s="53"/>
      <c r="L14" s="53"/>
      <c r="M14" s="53">
        <f>$K$14-$L$14</f>
        <v>0</v>
      </c>
      <c r="N14" s="42"/>
    </row>
    <row r="15" spans="1:16" ht="27" customHeight="1" x14ac:dyDescent="0.25">
      <c r="A15" s="170" t="s">
        <v>85</v>
      </c>
      <c r="B15" s="80"/>
      <c r="C15" s="80"/>
      <c r="D15" s="171">
        <f>$B$15-$C$15</f>
        <v>0</v>
      </c>
      <c r="E15" s="171"/>
      <c r="F15" s="171"/>
      <c r="G15" s="171">
        <f>$E$15-$F$15</f>
        <v>0</v>
      </c>
      <c r="H15" s="171"/>
      <c r="I15" s="171"/>
      <c r="J15" s="171">
        <f>$H$15-$I$15</f>
        <v>0</v>
      </c>
      <c r="K15" s="52"/>
      <c r="L15" s="52"/>
      <c r="M15" s="52">
        <f>$K$15-$L$15</f>
        <v>0</v>
      </c>
      <c r="N15" s="42"/>
    </row>
    <row r="16" spans="1:16" s="17" customFormat="1" ht="27" customHeight="1" x14ac:dyDescent="0.25">
      <c r="A16" s="174" t="s">
        <v>14</v>
      </c>
      <c r="B16" s="175">
        <f t="shared" ref="B16:G16" si="0">SUM(B7:B15)</f>
        <v>206570.74471296</v>
      </c>
      <c r="C16" s="175">
        <f t="shared" si="0"/>
        <v>197779.09612410809</v>
      </c>
      <c r="D16" s="175">
        <f t="shared" si="0"/>
        <v>8791.6485888519092</v>
      </c>
      <c r="E16" s="175">
        <f t="shared" si="0"/>
        <v>237609.72471706852</v>
      </c>
      <c r="F16" s="175">
        <f t="shared" si="0"/>
        <v>229149.2692240694</v>
      </c>
      <c r="G16" s="175">
        <f t="shared" si="0"/>
        <v>8460.4554929991173</v>
      </c>
      <c r="H16" s="175">
        <f t="shared" ref="H16:M16" si="1">SUM(H7:H15)</f>
        <v>267545.20799999998</v>
      </c>
      <c r="I16" s="175">
        <f t="shared" si="1"/>
        <v>258509.60700000002</v>
      </c>
      <c r="J16" s="175">
        <f t="shared" si="1"/>
        <v>9035.6009999999951</v>
      </c>
      <c r="K16" s="54">
        <f t="shared" si="1"/>
        <v>233024.803486599</v>
      </c>
      <c r="L16" s="54">
        <f t="shared" si="1"/>
        <v>224327.07139274897</v>
      </c>
      <c r="M16" s="54">
        <f t="shared" si="1"/>
        <v>8697.7320938500343</v>
      </c>
      <c r="N16" s="48"/>
    </row>
    <row r="17" spans="1:14" x14ac:dyDescent="0.25">
      <c r="B17" s="146"/>
      <c r="C17" s="146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x14ac:dyDescent="0.25">
      <c r="A18" s="112" t="s">
        <v>86</v>
      </c>
      <c r="B18" s="78"/>
      <c r="C18" s="78"/>
      <c r="D18" s="146"/>
      <c r="E18" s="146"/>
      <c r="F18" s="146"/>
      <c r="G18" s="146"/>
      <c r="H18" s="146"/>
      <c r="I18" s="146"/>
      <c r="J18" s="146"/>
      <c r="K18" s="42"/>
      <c r="L18" s="42"/>
      <c r="M18" s="42"/>
      <c r="N18" s="42"/>
    </row>
    <row r="19" spans="1:14" x14ac:dyDescent="0.25">
      <c r="B19" s="112"/>
      <c r="C19" s="112"/>
    </row>
    <row r="20" spans="1:14" x14ac:dyDescent="0.25">
      <c r="B20" s="112"/>
      <c r="C20" s="112"/>
    </row>
    <row r="21" spans="1:14" x14ac:dyDescent="0.25">
      <c r="B21" s="112"/>
      <c r="C21" s="112"/>
    </row>
    <row r="22" spans="1:14" x14ac:dyDescent="0.25">
      <c r="B22" s="112"/>
      <c r="C22" s="112"/>
    </row>
    <row r="23" spans="1:14" x14ac:dyDescent="0.25">
      <c r="B23" s="112"/>
      <c r="C23" s="112"/>
    </row>
    <row r="24" spans="1:14" x14ac:dyDescent="0.25">
      <c r="B24" s="112"/>
      <c r="C24" s="112"/>
    </row>
    <row r="25" spans="1:14" x14ac:dyDescent="0.25">
      <c r="B25" s="112"/>
      <c r="C25" s="112"/>
    </row>
    <row r="26" spans="1:14" x14ac:dyDescent="0.25">
      <c r="B26" s="112"/>
      <c r="C26" s="112"/>
    </row>
    <row r="27" spans="1:14" x14ac:dyDescent="0.25">
      <c r="B27" s="112"/>
      <c r="C27" s="112"/>
    </row>
    <row r="28" spans="1:14" x14ac:dyDescent="0.25">
      <c r="B28" s="112"/>
      <c r="C28" s="112"/>
    </row>
    <row r="29" spans="1:14" x14ac:dyDescent="0.25">
      <c r="B29" s="112"/>
      <c r="C29" s="112"/>
    </row>
    <row r="30" spans="1:14" x14ac:dyDescent="0.25">
      <c r="B30" s="112"/>
      <c r="C30" s="112"/>
    </row>
    <row r="31" spans="1:14" x14ac:dyDescent="0.25">
      <c r="B31" s="112"/>
      <c r="C31" s="112"/>
    </row>
    <row r="32" spans="1:14" x14ac:dyDescent="0.25">
      <c r="B32" s="112"/>
      <c r="C32" s="112"/>
    </row>
    <row r="33" spans="2:3" x14ac:dyDescent="0.25">
      <c r="B33" s="112"/>
      <c r="C33" s="112"/>
    </row>
    <row r="34" spans="2:3" x14ac:dyDescent="0.25">
      <c r="B34" s="112"/>
      <c r="C34" s="112"/>
    </row>
    <row r="35" spans="2:3" x14ac:dyDescent="0.25">
      <c r="B35" s="112"/>
      <c r="C35" s="112"/>
    </row>
    <row r="36" spans="2:3" x14ac:dyDescent="0.25">
      <c r="B36" s="112"/>
      <c r="C36" s="112"/>
    </row>
    <row r="37" spans="2:3" x14ac:dyDescent="0.25">
      <c r="B37" s="112"/>
      <c r="C37" s="112"/>
    </row>
    <row r="38" spans="2:3" x14ac:dyDescent="0.25">
      <c r="B38" s="112"/>
      <c r="C38" s="112"/>
    </row>
    <row r="39" spans="2:3" x14ac:dyDescent="0.25">
      <c r="B39" s="112"/>
      <c r="C39" s="112"/>
    </row>
    <row r="40" spans="2:3" x14ac:dyDescent="0.25">
      <c r="B40" s="112"/>
      <c r="C40" s="112"/>
    </row>
    <row r="41" spans="2:3" x14ac:dyDescent="0.25">
      <c r="B41" s="112"/>
      <c r="C41" s="112"/>
    </row>
    <row r="42" spans="2:3" x14ac:dyDescent="0.25">
      <c r="B42" s="112"/>
      <c r="C42" s="112"/>
    </row>
    <row r="43" spans="2:3" x14ac:dyDescent="0.25">
      <c r="B43" s="112"/>
      <c r="C43" s="112"/>
    </row>
    <row r="44" spans="2:3" x14ac:dyDescent="0.25">
      <c r="B44" s="112"/>
      <c r="C44" s="112"/>
    </row>
    <row r="45" spans="2:3" x14ac:dyDescent="0.25">
      <c r="B45" s="112"/>
      <c r="C45" s="112"/>
    </row>
    <row r="46" spans="2:3" x14ac:dyDescent="0.25">
      <c r="B46" s="112"/>
      <c r="C46" s="112"/>
    </row>
    <row r="47" spans="2:3" x14ac:dyDescent="0.25">
      <c r="B47" s="112"/>
      <c r="C47" s="112"/>
    </row>
    <row r="48" spans="2:3" x14ac:dyDescent="0.25">
      <c r="B48" s="112"/>
      <c r="C48" s="112"/>
    </row>
    <row r="49" spans="2:3" x14ac:dyDescent="0.25">
      <c r="B49" s="112"/>
      <c r="C49" s="112"/>
    </row>
    <row r="50" spans="2:3" x14ac:dyDescent="0.25">
      <c r="B50" s="112"/>
      <c r="C50" s="112"/>
    </row>
    <row r="51" spans="2:3" x14ac:dyDescent="0.25">
      <c r="B51" s="112"/>
      <c r="C51" s="112"/>
    </row>
    <row r="52" spans="2:3" x14ac:dyDescent="0.25">
      <c r="B52" s="112"/>
      <c r="C52" s="112"/>
    </row>
    <row r="53" spans="2:3" x14ac:dyDescent="0.25">
      <c r="B53" s="112"/>
      <c r="C53" s="112"/>
    </row>
    <row r="54" spans="2:3" x14ac:dyDescent="0.25">
      <c r="B54" s="112"/>
      <c r="C54" s="112"/>
    </row>
    <row r="55" spans="2:3" x14ac:dyDescent="0.25">
      <c r="B55" s="112"/>
      <c r="C55" s="112"/>
    </row>
    <row r="56" spans="2:3" x14ac:dyDescent="0.25">
      <c r="B56" s="112"/>
      <c r="C56" s="112"/>
    </row>
    <row r="57" spans="2:3" x14ac:dyDescent="0.25">
      <c r="B57" s="112"/>
      <c r="C57" s="112"/>
    </row>
    <row r="58" spans="2:3" x14ac:dyDescent="0.25">
      <c r="B58" s="112"/>
      <c r="C58" s="112"/>
    </row>
    <row r="59" spans="2:3" x14ac:dyDescent="0.25">
      <c r="B59" s="112"/>
      <c r="C59" s="112"/>
    </row>
    <row r="60" spans="2:3" x14ac:dyDescent="0.25">
      <c r="B60" s="112"/>
      <c r="C60" s="112"/>
    </row>
    <row r="61" spans="2:3" x14ac:dyDescent="0.25">
      <c r="B61" s="112"/>
      <c r="C61" s="112"/>
    </row>
    <row r="62" spans="2:3" x14ac:dyDescent="0.25">
      <c r="B62" s="112"/>
      <c r="C62" s="112"/>
    </row>
    <row r="63" spans="2:3" x14ac:dyDescent="0.25">
      <c r="B63" s="112"/>
      <c r="C63" s="112"/>
    </row>
    <row r="64" spans="2:3" x14ac:dyDescent="0.25">
      <c r="B64" s="112"/>
      <c r="C64" s="112"/>
    </row>
    <row r="65" spans="2:3" x14ac:dyDescent="0.25">
      <c r="B65" s="112"/>
      <c r="C65" s="112"/>
    </row>
    <row r="66" spans="2:3" x14ac:dyDescent="0.25">
      <c r="B66" s="112"/>
      <c r="C66" s="112"/>
    </row>
    <row r="67" spans="2:3" x14ac:dyDescent="0.25">
      <c r="B67" s="112"/>
      <c r="C67" s="112"/>
    </row>
    <row r="68" spans="2:3" x14ac:dyDescent="0.25">
      <c r="B68" s="112"/>
      <c r="C68" s="112"/>
    </row>
    <row r="69" spans="2:3" x14ac:dyDescent="0.25">
      <c r="B69" s="112"/>
      <c r="C69" s="112"/>
    </row>
    <row r="70" spans="2:3" x14ac:dyDescent="0.25">
      <c r="B70" s="112"/>
      <c r="C70" s="112"/>
    </row>
    <row r="71" spans="2:3" x14ac:dyDescent="0.25">
      <c r="B71" s="112"/>
      <c r="C71" s="112"/>
    </row>
    <row r="72" spans="2:3" x14ac:dyDescent="0.25">
      <c r="B72" s="112"/>
      <c r="C72" s="112"/>
    </row>
    <row r="73" spans="2:3" x14ac:dyDescent="0.25">
      <c r="B73" s="112"/>
      <c r="C73" s="112"/>
    </row>
    <row r="74" spans="2:3" x14ac:dyDescent="0.25">
      <c r="B74" s="112"/>
      <c r="C74" s="112"/>
    </row>
    <row r="75" spans="2:3" x14ac:dyDescent="0.25">
      <c r="B75" s="112"/>
      <c r="C75" s="112"/>
    </row>
    <row r="76" spans="2:3" x14ac:dyDescent="0.25">
      <c r="B76" s="112"/>
      <c r="C76" s="112"/>
    </row>
    <row r="77" spans="2:3" x14ac:dyDescent="0.25">
      <c r="B77" s="112"/>
      <c r="C77" s="112"/>
    </row>
    <row r="78" spans="2:3" x14ac:dyDescent="0.25">
      <c r="B78" s="112"/>
      <c r="C78" s="112"/>
    </row>
    <row r="79" spans="2:3" x14ac:dyDescent="0.25">
      <c r="B79" s="112"/>
      <c r="C79" s="112"/>
    </row>
    <row r="80" spans="2:3" x14ac:dyDescent="0.25">
      <c r="B80" s="112"/>
      <c r="C80" s="112"/>
    </row>
    <row r="81" spans="2:3" x14ac:dyDescent="0.25">
      <c r="B81" s="112"/>
      <c r="C81" s="112"/>
    </row>
    <row r="82" spans="2:3" x14ac:dyDescent="0.25">
      <c r="B82" s="112"/>
      <c r="C82" s="112"/>
    </row>
    <row r="83" spans="2:3" x14ac:dyDescent="0.25">
      <c r="B83" s="112"/>
      <c r="C83" s="112"/>
    </row>
    <row r="84" spans="2:3" x14ac:dyDescent="0.25">
      <c r="B84" s="112"/>
      <c r="C84" s="112"/>
    </row>
    <row r="85" spans="2:3" x14ac:dyDescent="0.25">
      <c r="B85" s="112"/>
      <c r="C85" s="112"/>
    </row>
    <row r="86" spans="2:3" x14ac:dyDescent="0.25">
      <c r="B86" s="112"/>
      <c r="C86" s="112"/>
    </row>
    <row r="87" spans="2:3" x14ac:dyDescent="0.25">
      <c r="B87" s="112"/>
      <c r="C87" s="112"/>
    </row>
    <row r="88" spans="2:3" x14ac:dyDescent="0.25">
      <c r="B88" s="112"/>
      <c r="C88" s="112"/>
    </row>
    <row r="89" spans="2:3" x14ac:dyDescent="0.25">
      <c r="B89" s="112"/>
      <c r="C89" s="112"/>
    </row>
    <row r="90" spans="2:3" x14ac:dyDescent="0.25">
      <c r="B90" s="112"/>
      <c r="C90" s="112"/>
    </row>
    <row r="91" spans="2:3" x14ac:dyDescent="0.25">
      <c r="B91" s="112"/>
      <c r="C91" s="112"/>
    </row>
    <row r="92" spans="2:3" x14ac:dyDescent="0.25">
      <c r="B92" s="112"/>
      <c r="C92" s="112"/>
    </row>
    <row r="93" spans="2:3" x14ac:dyDescent="0.25">
      <c r="B93" s="112"/>
      <c r="C93" s="112"/>
    </row>
    <row r="94" spans="2:3" x14ac:dyDescent="0.25">
      <c r="B94" s="112"/>
      <c r="C94" s="112"/>
    </row>
    <row r="95" spans="2:3" x14ac:dyDescent="0.25">
      <c r="B95" s="112"/>
      <c r="C95" s="112"/>
    </row>
    <row r="96" spans="2:3" x14ac:dyDescent="0.25">
      <c r="B96" s="112"/>
      <c r="C96" s="112"/>
    </row>
    <row r="97" spans="2:3" x14ac:dyDescent="0.25">
      <c r="B97" s="112"/>
      <c r="C97" s="112"/>
    </row>
    <row r="98" spans="2:3" x14ac:dyDescent="0.25">
      <c r="B98" s="112"/>
      <c r="C98" s="112"/>
    </row>
    <row r="99" spans="2:3" x14ac:dyDescent="0.25">
      <c r="B99" s="112"/>
      <c r="C99" s="112"/>
    </row>
    <row r="100" spans="2:3" x14ac:dyDescent="0.25">
      <c r="B100" s="112"/>
      <c r="C100" s="112"/>
    </row>
    <row r="101" spans="2:3" x14ac:dyDescent="0.25">
      <c r="B101" s="112"/>
      <c r="C101" s="112"/>
    </row>
    <row r="102" spans="2:3" x14ac:dyDescent="0.25">
      <c r="B102" s="112"/>
      <c r="C102" s="112"/>
    </row>
    <row r="103" spans="2:3" x14ac:dyDescent="0.25">
      <c r="B103" s="112"/>
      <c r="C103" s="112"/>
    </row>
    <row r="104" spans="2:3" x14ac:dyDescent="0.25">
      <c r="B104" s="112"/>
      <c r="C104" s="112"/>
    </row>
    <row r="105" spans="2:3" x14ac:dyDescent="0.25">
      <c r="B105" s="112"/>
      <c r="C105" s="112"/>
    </row>
    <row r="106" spans="2:3" x14ac:dyDescent="0.25">
      <c r="B106" s="112"/>
      <c r="C106" s="112"/>
    </row>
    <row r="107" spans="2:3" x14ac:dyDescent="0.25">
      <c r="B107" s="112"/>
      <c r="C107" s="112"/>
    </row>
    <row r="108" spans="2:3" x14ac:dyDescent="0.25">
      <c r="B108" s="112"/>
      <c r="C108" s="112"/>
    </row>
    <row r="109" spans="2:3" x14ac:dyDescent="0.25">
      <c r="B109" s="112"/>
      <c r="C109" s="112"/>
    </row>
    <row r="110" spans="2:3" x14ac:dyDescent="0.25">
      <c r="B110" s="112"/>
      <c r="C110" s="112"/>
    </row>
    <row r="111" spans="2:3" x14ac:dyDescent="0.25">
      <c r="B111" s="112"/>
      <c r="C111" s="112"/>
    </row>
    <row r="112" spans="2:3" x14ac:dyDescent="0.25">
      <c r="B112" s="112"/>
      <c r="C112" s="112"/>
    </row>
    <row r="113" spans="2:3" x14ac:dyDescent="0.25">
      <c r="B113" s="112"/>
      <c r="C113" s="112"/>
    </row>
    <row r="114" spans="2:3" x14ac:dyDescent="0.25">
      <c r="B114" s="112"/>
      <c r="C114" s="112"/>
    </row>
    <row r="115" spans="2:3" x14ac:dyDescent="0.25">
      <c r="B115" s="112"/>
      <c r="C115" s="112"/>
    </row>
    <row r="116" spans="2:3" x14ac:dyDescent="0.25">
      <c r="B116" s="112"/>
      <c r="C116" s="112"/>
    </row>
    <row r="117" spans="2:3" x14ac:dyDescent="0.25">
      <c r="B117" s="112"/>
      <c r="C117" s="112"/>
    </row>
    <row r="118" spans="2:3" x14ac:dyDescent="0.25">
      <c r="B118" s="112"/>
      <c r="C118" s="112"/>
    </row>
    <row r="119" spans="2:3" x14ac:dyDescent="0.25">
      <c r="B119" s="112"/>
      <c r="C119" s="112"/>
    </row>
    <row r="120" spans="2:3" x14ac:dyDescent="0.25">
      <c r="B120" s="112"/>
      <c r="C120" s="112"/>
    </row>
    <row r="121" spans="2:3" x14ac:dyDescent="0.25">
      <c r="B121" s="112"/>
      <c r="C121" s="112"/>
    </row>
    <row r="122" spans="2:3" x14ac:dyDescent="0.25">
      <c r="B122" s="112"/>
      <c r="C122" s="112"/>
    </row>
    <row r="123" spans="2:3" x14ac:dyDescent="0.25">
      <c r="B123" s="112"/>
      <c r="C123" s="112"/>
    </row>
    <row r="124" spans="2:3" x14ac:dyDescent="0.25">
      <c r="B124" s="112"/>
      <c r="C124" s="112"/>
    </row>
    <row r="125" spans="2:3" x14ac:dyDescent="0.25">
      <c r="B125" s="112"/>
      <c r="C125" s="112"/>
    </row>
    <row r="126" spans="2:3" x14ac:dyDescent="0.25">
      <c r="B126" s="112"/>
      <c r="C126" s="112"/>
    </row>
    <row r="127" spans="2:3" x14ac:dyDescent="0.25">
      <c r="B127" s="112"/>
      <c r="C127" s="112"/>
    </row>
    <row r="128" spans="2:3" x14ac:dyDescent="0.25">
      <c r="B128" s="112"/>
      <c r="C128" s="112"/>
    </row>
    <row r="129" spans="2:3" x14ac:dyDescent="0.25">
      <c r="B129" s="112"/>
      <c r="C129" s="112"/>
    </row>
    <row r="130" spans="2:3" x14ac:dyDescent="0.25">
      <c r="B130" s="112"/>
      <c r="C130" s="112"/>
    </row>
    <row r="131" spans="2:3" x14ac:dyDescent="0.25">
      <c r="B131" s="112"/>
      <c r="C131" s="112"/>
    </row>
    <row r="132" spans="2:3" x14ac:dyDescent="0.25">
      <c r="B132" s="112"/>
      <c r="C132" s="112"/>
    </row>
    <row r="133" spans="2:3" x14ac:dyDescent="0.25">
      <c r="B133" s="112"/>
      <c r="C133" s="112"/>
    </row>
    <row r="134" spans="2:3" x14ac:dyDescent="0.25">
      <c r="B134" s="112"/>
      <c r="C134" s="112"/>
    </row>
    <row r="135" spans="2:3" x14ac:dyDescent="0.25">
      <c r="B135" s="112"/>
      <c r="C135" s="112"/>
    </row>
    <row r="136" spans="2:3" x14ac:dyDescent="0.25">
      <c r="B136" s="112"/>
      <c r="C136" s="112"/>
    </row>
    <row r="137" spans="2:3" x14ac:dyDescent="0.25">
      <c r="B137" s="112"/>
      <c r="C137" s="112"/>
    </row>
    <row r="138" spans="2:3" x14ac:dyDescent="0.25">
      <c r="B138" s="112"/>
      <c r="C138" s="112"/>
    </row>
    <row r="139" spans="2:3" x14ac:dyDescent="0.25">
      <c r="B139" s="112"/>
      <c r="C139" s="112"/>
    </row>
    <row r="140" spans="2:3" x14ac:dyDescent="0.25">
      <c r="B140" s="112"/>
      <c r="C140" s="112"/>
    </row>
    <row r="141" spans="2:3" x14ac:dyDescent="0.25">
      <c r="B141" s="112"/>
      <c r="C141" s="112"/>
    </row>
    <row r="142" spans="2:3" x14ac:dyDescent="0.25">
      <c r="B142" s="112"/>
      <c r="C142" s="112"/>
    </row>
    <row r="143" spans="2:3" x14ac:dyDescent="0.25">
      <c r="B143" s="112"/>
      <c r="C143" s="112"/>
    </row>
    <row r="144" spans="2:3" x14ac:dyDescent="0.25">
      <c r="B144" s="112"/>
      <c r="C144" s="112"/>
    </row>
    <row r="145" spans="2:3" x14ac:dyDescent="0.25">
      <c r="B145" s="112"/>
      <c r="C145" s="112"/>
    </row>
    <row r="146" spans="2:3" x14ac:dyDescent="0.25">
      <c r="B146" s="112"/>
      <c r="C146" s="112"/>
    </row>
    <row r="147" spans="2:3" x14ac:dyDescent="0.25">
      <c r="B147" s="112"/>
      <c r="C147" s="112"/>
    </row>
    <row r="148" spans="2:3" x14ac:dyDescent="0.25">
      <c r="B148" s="112"/>
      <c r="C148" s="112"/>
    </row>
    <row r="149" spans="2:3" x14ac:dyDescent="0.25">
      <c r="B149" s="112"/>
      <c r="C149" s="112"/>
    </row>
    <row r="150" spans="2:3" x14ac:dyDescent="0.25">
      <c r="B150" s="112"/>
      <c r="C150" s="112"/>
    </row>
    <row r="151" spans="2:3" x14ac:dyDescent="0.25">
      <c r="B151" s="112"/>
      <c r="C151" s="112"/>
    </row>
    <row r="152" spans="2:3" x14ac:dyDescent="0.25">
      <c r="B152" s="112"/>
      <c r="C152" s="112"/>
    </row>
    <row r="153" spans="2:3" x14ac:dyDescent="0.25">
      <c r="B153" s="112"/>
      <c r="C153" s="112"/>
    </row>
    <row r="154" spans="2:3" x14ac:dyDescent="0.25">
      <c r="B154" s="112"/>
      <c r="C154" s="112"/>
    </row>
    <row r="155" spans="2:3" x14ac:dyDescent="0.25">
      <c r="B155" s="112"/>
      <c r="C155" s="112"/>
    </row>
    <row r="156" spans="2:3" x14ac:dyDescent="0.25">
      <c r="B156" s="112"/>
      <c r="C156" s="112"/>
    </row>
    <row r="157" spans="2:3" x14ac:dyDescent="0.25">
      <c r="B157" s="112"/>
      <c r="C157" s="112"/>
    </row>
    <row r="158" spans="2:3" x14ac:dyDescent="0.25">
      <c r="B158" s="112"/>
      <c r="C158" s="112"/>
    </row>
    <row r="159" spans="2:3" x14ac:dyDescent="0.25">
      <c r="B159" s="112"/>
      <c r="C159" s="112"/>
    </row>
    <row r="160" spans="2:3" x14ac:dyDescent="0.25">
      <c r="B160" s="112"/>
      <c r="C160" s="112"/>
    </row>
    <row r="161" spans="2:3" x14ac:dyDescent="0.25">
      <c r="B161" s="112"/>
      <c r="C161" s="112"/>
    </row>
    <row r="162" spans="2:3" x14ac:dyDescent="0.25">
      <c r="B162" s="112"/>
      <c r="C162" s="112"/>
    </row>
    <row r="163" spans="2:3" x14ac:dyDescent="0.25">
      <c r="B163" s="112"/>
      <c r="C163" s="112"/>
    </row>
    <row r="164" spans="2:3" x14ac:dyDescent="0.25">
      <c r="B164" s="112"/>
      <c r="C164" s="112"/>
    </row>
    <row r="165" spans="2:3" x14ac:dyDescent="0.25">
      <c r="B165" s="112"/>
      <c r="C165" s="112"/>
    </row>
    <row r="166" spans="2:3" x14ac:dyDescent="0.25">
      <c r="B166" s="112"/>
      <c r="C166" s="112"/>
    </row>
    <row r="167" spans="2:3" x14ac:dyDescent="0.25">
      <c r="B167" s="112"/>
      <c r="C167" s="112"/>
    </row>
    <row r="168" spans="2:3" x14ac:dyDescent="0.25">
      <c r="B168" s="112"/>
      <c r="C168" s="112"/>
    </row>
    <row r="169" spans="2:3" x14ac:dyDescent="0.25">
      <c r="B169" s="112"/>
      <c r="C169" s="112"/>
    </row>
    <row r="170" spans="2:3" x14ac:dyDescent="0.25">
      <c r="B170" s="112"/>
      <c r="C170" s="112"/>
    </row>
    <row r="171" spans="2:3" x14ac:dyDescent="0.25">
      <c r="B171" s="112"/>
      <c r="C171" s="112"/>
    </row>
    <row r="172" spans="2:3" x14ac:dyDescent="0.25">
      <c r="B172" s="112"/>
      <c r="C172" s="112"/>
    </row>
    <row r="173" spans="2:3" x14ac:dyDescent="0.25">
      <c r="B173" s="112"/>
      <c r="C173" s="112"/>
    </row>
    <row r="174" spans="2:3" x14ac:dyDescent="0.25">
      <c r="B174" s="112"/>
      <c r="C174" s="112"/>
    </row>
    <row r="175" spans="2:3" x14ac:dyDescent="0.25">
      <c r="B175" s="112"/>
      <c r="C175" s="112"/>
    </row>
    <row r="176" spans="2:3" x14ac:dyDescent="0.25">
      <c r="B176" s="112"/>
      <c r="C176" s="112"/>
    </row>
    <row r="177" spans="2:3" x14ac:dyDescent="0.25">
      <c r="B177" s="112"/>
      <c r="C177" s="112"/>
    </row>
    <row r="178" spans="2:3" x14ac:dyDescent="0.25">
      <c r="B178" s="112"/>
      <c r="C178" s="112"/>
    </row>
    <row r="179" spans="2:3" x14ac:dyDescent="0.25">
      <c r="B179" s="112"/>
      <c r="C179" s="112"/>
    </row>
    <row r="180" spans="2:3" x14ac:dyDescent="0.25">
      <c r="B180" s="112"/>
      <c r="C180" s="112"/>
    </row>
    <row r="181" spans="2:3" x14ac:dyDescent="0.25">
      <c r="B181" s="112"/>
      <c r="C181" s="112"/>
    </row>
    <row r="182" spans="2:3" x14ac:dyDescent="0.25">
      <c r="B182" s="112"/>
      <c r="C182" s="112"/>
    </row>
    <row r="183" spans="2:3" x14ac:dyDescent="0.25">
      <c r="B183" s="112"/>
      <c r="C183" s="112"/>
    </row>
    <row r="184" spans="2:3" x14ac:dyDescent="0.25">
      <c r="B184" s="112"/>
      <c r="C184" s="112"/>
    </row>
    <row r="185" spans="2:3" x14ac:dyDescent="0.25">
      <c r="B185" s="112"/>
      <c r="C185" s="112"/>
    </row>
    <row r="186" spans="2:3" x14ac:dyDescent="0.25">
      <c r="B186" s="112"/>
      <c r="C186" s="112"/>
    </row>
    <row r="187" spans="2:3" x14ac:dyDescent="0.25">
      <c r="B187" s="112"/>
      <c r="C187" s="112"/>
    </row>
    <row r="188" spans="2:3" x14ac:dyDescent="0.25">
      <c r="B188" s="112"/>
      <c r="C188" s="112"/>
    </row>
    <row r="189" spans="2:3" x14ac:dyDescent="0.25">
      <c r="B189" s="112"/>
      <c r="C189" s="112"/>
    </row>
    <row r="190" spans="2:3" x14ac:dyDescent="0.25">
      <c r="B190" s="112"/>
      <c r="C190" s="112"/>
    </row>
    <row r="191" spans="2:3" x14ac:dyDescent="0.25">
      <c r="B191" s="112"/>
      <c r="C191" s="112"/>
    </row>
    <row r="192" spans="2:3" x14ac:dyDescent="0.25">
      <c r="B192" s="112"/>
      <c r="C192" s="112"/>
    </row>
    <row r="193" spans="2:3" x14ac:dyDescent="0.25">
      <c r="B193" s="112"/>
      <c r="C193" s="112"/>
    </row>
    <row r="194" spans="2:3" x14ac:dyDescent="0.25">
      <c r="B194" s="112"/>
      <c r="C194" s="112"/>
    </row>
    <row r="195" spans="2:3" x14ac:dyDescent="0.25">
      <c r="B195" s="112"/>
      <c r="C195" s="112"/>
    </row>
    <row r="196" spans="2:3" x14ac:dyDescent="0.25">
      <c r="B196" s="112"/>
      <c r="C196" s="112"/>
    </row>
    <row r="197" spans="2:3" x14ac:dyDescent="0.25">
      <c r="B197" s="112"/>
      <c r="C197" s="112"/>
    </row>
    <row r="198" spans="2:3" x14ac:dyDescent="0.25">
      <c r="B198" s="112"/>
      <c r="C198" s="112"/>
    </row>
    <row r="199" spans="2:3" x14ac:dyDescent="0.25">
      <c r="B199" s="112"/>
      <c r="C199" s="112"/>
    </row>
    <row r="200" spans="2:3" x14ac:dyDescent="0.25">
      <c r="B200" s="112"/>
      <c r="C200" s="112"/>
    </row>
    <row r="201" spans="2:3" x14ac:dyDescent="0.25">
      <c r="B201" s="112"/>
      <c r="C201" s="112"/>
    </row>
    <row r="202" spans="2:3" x14ac:dyDescent="0.25">
      <c r="B202" s="112"/>
      <c r="C202" s="112"/>
    </row>
    <row r="203" spans="2:3" x14ac:dyDescent="0.25">
      <c r="B203" s="112"/>
      <c r="C203" s="112"/>
    </row>
    <row r="204" spans="2:3" x14ac:dyDescent="0.25">
      <c r="B204" s="112"/>
      <c r="C204" s="112"/>
    </row>
    <row r="205" spans="2:3" x14ac:dyDescent="0.25">
      <c r="B205" s="112"/>
      <c r="C205" s="112"/>
    </row>
    <row r="206" spans="2:3" x14ac:dyDescent="0.25">
      <c r="B206" s="112"/>
      <c r="C206" s="112"/>
    </row>
    <row r="207" spans="2:3" x14ac:dyDescent="0.25">
      <c r="B207" s="112"/>
      <c r="C207" s="112"/>
    </row>
    <row r="208" spans="2:3" x14ac:dyDescent="0.25">
      <c r="B208" s="112"/>
      <c r="C208" s="112"/>
    </row>
    <row r="209" spans="2:3" x14ac:dyDescent="0.25">
      <c r="B209" s="112"/>
      <c r="C209" s="112"/>
    </row>
    <row r="210" spans="2:3" x14ac:dyDescent="0.25">
      <c r="B210" s="112"/>
      <c r="C210" s="112"/>
    </row>
    <row r="211" spans="2:3" x14ac:dyDescent="0.25">
      <c r="B211" s="112"/>
      <c r="C211" s="112"/>
    </row>
    <row r="212" spans="2:3" x14ac:dyDescent="0.25">
      <c r="B212" s="112"/>
      <c r="C212" s="112"/>
    </row>
    <row r="213" spans="2:3" x14ac:dyDescent="0.25">
      <c r="B213" s="112"/>
      <c r="C213" s="112"/>
    </row>
    <row r="214" spans="2:3" x14ac:dyDescent="0.25">
      <c r="B214" s="112"/>
      <c r="C214" s="112"/>
    </row>
    <row r="215" spans="2:3" x14ac:dyDescent="0.25">
      <c r="B215" s="112"/>
      <c r="C215" s="112"/>
    </row>
    <row r="216" spans="2:3" x14ac:dyDescent="0.25">
      <c r="B216" s="112"/>
      <c r="C216" s="112"/>
    </row>
    <row r="217" spans="2:3" x14ac:dyDescent="0.25">
      <c r="B217" s="112"/>
      <c r="C217" s="112"/>
    </row>
    <row r="218" spans="2:3" x14ac:dyDescent="0.25">
      <c r="B218" s="112"/>
      <c r="C218" s="112"/>
    </row>
    <row r="219" spans="2:3" x14ac:dyDescent="0.25">
      <c r="B219" s="112"/>
      <c r="C219" s="112"/>
    </row>
    <row r="220" spans="2:3" x14ac:dyDescent="0.25">
      <c r="B220" s="112"/>
      <c r="C220" s="112"/>
    </row>
    <row r="221" spans="2:3" x14ac:dyDescent="0.25">
      <c r="B221" s="112"/>
      <c r="C221" s="112"/>
    </row>
    <row r="222" spans="2:3" x14ac:dyDescent="0.25">
      <c r="B222" s="112"/>
      <c r="C222" s="112"/>
    </row>
    <row r="223" spans="2:3" x14ac:dyDescent="0.25">
      <c r="B223" s="112"/>
      <c r="C223" s="112"/>
    </row>
    <row r="224" spans="2:3" x14ac:dyDescent="0.25">
      <c r="B224" s="112"/>
      <c r="C224" s="112"/>
    </row>
    <row r="225" spans="2:3" x14ac:dyDescent="0.25">
      <c r="B225" s="112"/>
      <c r="C225" s="112"/>
    </row>
    <row r="226" spans="2:3" x14ac:dyDescent="0.25">
      <c r="B226" s="112"/>
      <c r="C226" s="112"/>
    </row>
    <row r="227" spans="2:3" x14ac:dyDescent="0.25">
      <c r="B227" s="112"/>
      <c r="C227" s="112"/>
    </row>
    <row r="228" spans="2:3" x14ac:dyDescent="0.25">
      <c r="B228" s="112"/>
      <c r="C228" s="112"/>
    </row>
    <row r="229" spans="2:3" x14ac:dyDescent="0.25">
      <c r="B229" s="112"/>
      <c r="C229" s="112"/>
    </row>
    <row r="230" spans="2:3" x14ac:dyDescent="0.25">
      <c r="B230" s="112"/>
      <c r="C230" s="112"/>
    </row>
    <row r="231" spans="2:3" x14ac:dyDescent="0.25">
      <c r="B231" s="112"/>
      <c r="C231" s="112"/>
    </row>
    <row r="232" spans="2:3" x14ac:dyDescent="0.25">
      <c r="B232" s="112"/>
      <c r="C232" s="112"/>
    </row>
    <row r="233" spans="2:3" x14ac:dyDescent="0.25">
      <c r="B233" s="112"/>
      <c r="C233" s="112"/>
    </row>
    <row r="234" spans="2:3" x14ac:dyDescent="0.25">
      <c r="B234" s="112"/>
      <c r="C234" s="112"/>
    </row>
    <row r="235" spans="2:3" x14ac:dyDescent="0.25">
      <c r="B235" s="112"/>
      <c r="C235" s="112"/>
    </row>
    <row r="236" spans="2:3" x14ac:dyDescent="0.25">
      <c r="B236" s="112"/>
      <c r="C236" s="112"/>
    </row>
    <row r="237" spans="2:3" x14ac:dyDescent="0.25">
      <c r="B237" s="112"/>
      <c r="C237" s="112"/>
    </row>
    <row r="238" spans="2:3" x14ac:dyDescent="0.25">
      <c r="B238" s="112"/>
      <c r="C238" s="112"/>
    </row>
    <row r="239" spans="2:3" x14ac:dyDescent="0.25">
      <c r="B239" s="112"/>
      <c r="C239" s="112"/>
    </row>
    <row r="240" spans="2:3" x14ac:dyDescent="0.25">
      <c r="B240" s="112"/>
      <c r="C240" s="112"/>
    </row>
    <row r="241" spans="2:3" x14ac:dyDescent="0.25">
      <c r="B241" s="112"/>
      <c r="C241" s="112"/>
    </row>
    <row r="242" spans="2:3" x14ac:dyDescent="0.25">
      <c r="B242" s="112"/>
      <c r="C242" s="112"/>
    </row>
    <row r="243" spans="2:3" x14ac:dyDescent="0.25">
      <c r="B243" s="112"/>
      <c r="C243" s="112"/>
    </row>
    <row r="244" spans="2:3" x14ac:dyDescent="0.25">
      <c r="B244" s="112"/>
      <c r="C244" s="112"/>
    </row>
    <row r="245" spans="2:3" x14ac:dyDescent="0.25">
      <c r="B245" s="112"/>
      <c r="C245" s="112"/>
    </row>
    <row r="246" spans="2:3" x14ac:dyDescent="0.25">
      <c r="B246" s="112"/>
      <c r="C246" s="112"/>
    </row>
    <row r="247" spans="2:3" x14ac:dyDescent="0.25">
      <c r="B247" s="112"/>
      <c r="C247" s="112"/>
    </row>
    <row r="248" spans="2:3" x14ac:dyDescent="0.25">
      <c r="B248" s="112"/>
      <c r="C248" s="112"/>
    </row>
    <row r="249" spans="2:3" x14ac:dyDescent="0.25">
      <c r="B249" s="112"/>
      <c r="C249" s="112"/>
    </row>
    <row r="250" spans="2:3" x14ac:dyDescent="0.25">
      <c r="B250" s="112"/>
      <c r="C250" s="112"/>
    </row>
    <row r="251" spans="2:3" x14ac:dyDescent="0.25">
      <c r="B251" s="112"/>
      <c r="C251" s="112"/>
    </row>
    <row r="252" spans="2:3" x14ac:dyDescent="0.25">
      <c r="B252" s="112"/>
      <c r="C252" s="112"/>
    </row>
    <row r="253" spans="2:3" x14ac:dyDescent="0.25">
      <c r="B253" s="112"/>
      <c r="C253" s="112"/>
    </row>
    <row r="254" spans="2:3" x14ac:dyDescent="0.25">
      <c r="B254" s="112"/>
      <c r="C254" s="112"/>
    </row>
    <row r="255" spans="2:3" x14ac:dyDescent="0.25">
      <c r="B255" s="112"/>
      <c r="C255" s="112"/>
    </row>
    <row r="256" spans="2:3" x14ac:dyDescent="0.25">
      <c r="B256" s="112"/>
      <c r="C256" s="112"/>
    </row>
    <row r="257" spans="2:3" x14ac:dyDescent="0.25">
      <c r="B257" s="112"/>
      <c r="C257" s="112"/>
    </row>
    <row r="258" spans="2:3" x14ac:dyDescent="0.25">
      <c r="B258" s="112"/>
      <c r="C258" s="112"/>
    </row>
    <row r="259" spans="2:3" x14ac:dyDescent="0.25">
      <c r="B259" s="112"/>
      <c r="C259" s="112"/>
    </row>
    <row r="260" spans="2:3" x14ac:dyDescent="0.25">
      <c r="B260" s="112"/>
      <c r="C260" s="112"/>
    </row>
    <row r="261" spans="2:3" x14ac:dyDescent="0.25">
      <c r="B261" s="112"/>
      <c r="C261" s="112"/>
    </row>
    <row r="262" spans="2:3" x14ac:dyDescent="0.25">
      <c r="B262" s="112"/>
      <c r="C262" s="112"/>
    </row>
    <row r="263" spans="2:3" x14ac:dyDescent="0.25">
      <c r="B263" s="112"/>
      <c r="C263" s="112"/>
    </row>
    <row r="264" spans="2:3" x14ac:dyDescent="0.25">
      <c r="B264" s="112"/>
      <c r="C264" s="112"/>
    </row>
    <row r="265" spans="2:3" x14ac:dyDescent="0.25">
      <c r="B265" s="112"/>
      <c r="C265" s="112"/>
    </row>
    <row r="266" spans="2:3" x14ac:dyDescent="0.25">
      <c r="B266" s="112"/>
      <c r="C266" s="112"/>
    </row>
    <row r="267" spans="2:3" x14ac:dyDescent="0.25">
      <c r="B267" s="112"/>
      <c r="C267" s="112"/>
    </row>
    <row r="268" spans="2:3" x14ac:dyDescent="0.25">
      <c r="B268" s="112"/>
      <c r="C268" s="112"/>
    </row>
    <row r="269" spans="2:3" x14ac:dyDescent="0.25">
      <c r="B269" s="112"/>
      <c r="C269" s="112"/>
    </row>
    <row r="270" spans="2:3" x14ac:dyDescent="0.25">
      <c r="B270" s="112"/>
      <c r="C270" s="112"/>
    </row>
    <row r="271" spans="2:3" x14ac:dyDescent="0.25">
      <c r="B271" s="112"/>
      <c r="C271" s="112"/>
    </row>
    <row r="272" spans="2:3" x14ac:dyDescent="0.25">
      <c r="B272" s="112"/>
      <c r="C272" s="112"/>
    </row>
    <row r="273" spans="2:3" x14ac:dyDescent="0.25">
      <c r="B273" s="112"/>
      <c r="C273" s="112"/>
    </row>
    <row r="274" spans="2:3" x14ac:dyDescent="0.25">
      <c r="B274" s="112"/>
      <c r="C274" s="112"/>
    </row>
    <row r="275" spans="2:3" x14ac:dyDescent="0.25">
      <c r="B275" s="112"/>
      <c r="C275" s="112"/>
    </row>
    <row r="276" spans="2:3" x14ac:dyDescent="0.25">
      <c r="B276" s="112"/>
      <c r="C276" s="112"/>
    </row>
    <row r="277" spans="2:3" x14ac:dyDescent="0.25">
      <c r="B277" s="112"/>
      <c r="C277" s="112"/>
    </row>
    <row r="278" spans="2:3" x14ac:dyDescent="0.25">
      <c r="B278" s="112"/>
      <c r="C278" s="112"/>
    </row>
    <row r="279" spans="2:3" x14ac:dyDescent="0.25">
      <c r="B279" s="112"/>
      <c r="C279" s="112"/>
    </row>
    <row r="280" spans="2:3" x14ac:dyDescent="0.25">
      <c r="B280" s="112"/>
      <c r="C280" s="112"/>
    </row>
    <row r="281" spans="2:3" x14ac:dyDescent="0.25">
      <c r="B281" s="112"/>
      <c r="C281" s="112"/>
    </row>
    <row r="282" spans="2:3" x14ac:dyDescent="0.25">
      <c r="B282" s="112"/>
      <c r="C282" s="112"/>
    </row>
    <row r="283" spans="2:3" x14ac:dyDescent="0.25">
      <c r="B283" s="112"/>
      <c r="C283" s="112"/>
    </row>
    <row r="284" spans="2:3" x14ac:dyDescent="0.25">
      <c r="B284" s="112"/>
      <c r="C284" s="112"/>
    </row>
    <row r="285" spans="2:3" x14ac:dyDescent="0.25">
      <c r="B285" s="112"/>
      <c r="C285" s="112"/>
    </row>
    <row r="286" spans="2:3" x14ac:dyDescent="0.25">
      <c r="B286" s="112"/>
      <c r="C286" s="112"/>
    </row>
    <row r="287" spans="2:3" x14ac:dyDescent="0.25">
      <c r="B287" s="112"/>
      <c r="C287" s="112"/>
    </row>
    <row r="288" spans="2:3" x14ac:dyDescent="0.25">
      <c r="B288" s="112"/>
      <c r="C288" s="112"/>
    </row>
    <row r="289" spans="2:3" x14ac:dyDescent="0.25">
      <c r="B289" s="112"/>
      <c r="C289" s="112"/>
    </row>
    <row r="290" spans="2:3" x14ac:dyDescent="0.25">
      <c r="B290" s="112"/>
      <c r="C290" s="112"/>
    </row>
    <row r="291" spans="2:3" x14ac:dyDescent="0.25">
      <c r="B291" s="112"/>
      <c r="C291" s="112"/>
    </row>
    <row r="292" spans="2:3" x14ac:dyDescent="0.25">
      <c r="B292" s="112"/>
      <c r="C292" s="112"/>
    </row>
    <row r="293" spans="2:3" x14ac:dyDescent="0.25">
      <c r="B293" s="112"/>
      <c r="C293" s="112"/>
    </row>
    <row r="294" spans="2:3" x14ac:dyDescent="0.25">
      <c r="B294" s="112"/>
      <c r="C294" s="112"/>
    </row>
    <row r="295" spans="2:3" x14ac:dyDescent="0.25">
      <c r="B295" s="112"/>
      <c r="C295" s="112"/>
    </row>
    <row r="296" spans="2:3" x14ac:dyDescent="0.25">
      <c r="B296" s="112"/>
      <c r="C296" s="112"/>
    </row>
    <row r="297" spans="2:3" x14ac:dyDescent="0.25">
      <c r="B297" s="112"/>
      <c r="C297" s="112"/>
    </row>
    <row r="298" spans="2:3" x14ac:dyDescent="0.25">
      <c r="B298" s="112"/>
      <c r="C298" s="112"/>
    </row>
    <row r="299" spans="2:3" x14ac:dyDescent="0.25">
      <c r="B299" s="112"/>
      <c r="C299" s="112"/>
    </row>
    <row r="300" spans="2:3" x14ac:dyDescent="0.25">
      <c r="B300" s="112"/>
      <c r="C300" s="112"/>
    </row>
    <row r="301" spans="2:3" x14ac:dyDescent="0.25">
      <c r="B301" s="112"/>
      <c r="C301" s="112"/>
    </row>
    <row r="302" spans="2:3" x14ac:dyDescent="0.25">
      <c r="B302" s="112"/>
      <c r="C302" s="112"/>
    </row>
    <row r="303" spans="2:3" x14ac:dyDescent="0.25">
      <c r="B303" s="112"/>
      <c r="C303" s="112"/>
    </row>
    <row r="304" spans="2:3" x14ac:dyDescent="0.25">
      <c r="B304" s="112"/>
      <c r="C304" s="112"/>
    </row>
    <row r="305" spans="2:3" x14ac:dyDescent="0.25">
      <c r="B305" s="112"/>
      <c r="C305" s="112"/>
    </row>
    <row r="306" spans="2:3" x14ac:dyDescent="0.25">
      <c r="B306" s="112"/>
      <c r="C306" s="112"/>
    </row>
    <row r="307" spans="2:3" x14ac:dyDescent="0.25">
      <c r="B307" s="112"/>
      <c r="C307" s="112"/>
    </row>
    <row r="308" spans="2:3" x14ac:dyDescent="0.25">
      <c r="B308" s="112"/>
      <c r="C308" s="112"/>
    </row>
    <row r="309" spans="2:3" x14ac:dyDescent="0.25">
      <c r="B309" s="112"/>
      <c r="C309" s="112"/>
    </row>
    <row r="310" spans="2:3" x14ac:dyDescent="0.25">
      <c r="B310" s="112"/>
      <c r="C310" s="112"/>
    </row>
    <row r="311" spans="2:3" x14ac:dyDescent="0.25">
      <c r="B311" s="112"/>
      <c r="C311" s="112"/>
    </row>
    <row r="312" spans="2:3" x14ac:dyDescent="0.25">
      <c r="B312" s="112"/>
      <c r="C312" s="112"/>
    </row>
    <row r="313" spans="2:3" x14ac:dyDescent="0.25">
      <c r="B313" s="112"/>
      <c r="C313" s="112"/>
    </row>
    <row r="314" spans="2:3" x14ac:dyDescent="0.25">
      <c r="B314" s="112"/>
      <c r="C314" s="112"/>
    </row>
    <row r="315" spans="2:3" x14ac:dyDescent="0.25">
      <c r="B315" s="112"/>
      <c r="C315" s="112"/>
    </row>
    <row r="316" spans="2:3" x14ac:dyDescent="0.25">
      <c r="B316" s="112"/>
      <c r="C316" s="112"/>
    </row>
    <row r="317" spans="2:3" x14ac:dyDescent="0.25">
      <c r="B317" s="112"/>
      <c r="C317" s="112"/>
    </row>
    <row r="318" spans="2:3" x14ac:dyDescent="0.25">
      <c r="B318" s="112"/>
      <c r="C318" s="112"/>
    </row>
    <row r="319" spans="2:3" x14ac:dyDescent="0.25">
      <c r="B319" s="112"/>
      <c r="C319" s="112"/>
    </row>
    <row r="320" spans="2:3" x14ac:dyDescent="0.25">
      <c r="B320" s="112"/>
      <c r="C320" s="112"/>
    </row>
    <row r="321" spans="2:3" x14ac:dyDescent="0.25">
      <c r="B321" s="112"/>
      <c r="C321" s="112"/>
    </row>
    <row r="322" spans="2:3" x14ac:dyDescent="0.25">
      <c r="B322" s="112"/>
      <c r="C322" s="112"/>
    </row>
    <row r="323" spans="2:3" x14ac:dyDescent="0.25">
      <c r="B323" s="112"/>
      <c r="C323" s="112"/>
    </row>
    <row r="324" spans="2:3" x14ac:dyDescent="0.25">
      <c r="B324" s="112"/>
      <c r="C324" s="112"/>
    </row>
    <row r="325" spans="2:3" x14ac:dyDescent="0.25">
      <c r="B325" s="112"/>
      <c r="C325" s="112"/>
    </row>
    <row r="326" spans="2:3" x14ac:dyDescent="0.25">
      <c r="B326" s="112"/>
      <c r="C326" s="112"/>
    </row>
    <row r="327" spans="2:3" x14ac:dyDescent="0.25">
      <c r="B327" s="112"/>
      <c r="C327" s="112"/>
    </row>
    <row r="328" spans="2:3" x14ac:dyDescent="0.25">
      <c r="B328" s="112"/>
      <c r="C328" s="112"/>
    </row>
    <row r="329" spans="2:3" x14ac:dyDescent="0.25">
      <c r="B329" s="112"/>
      <c r="C329" s="112"/>
    </row>
    <row r="330" spans="2:3" x14ac:dyDescent="0.25">
      <c r="B330" s="112"/>
      <c r="C330" s="112"/>
    </row>
    <row r="331" spans="2:3" x14ac:dyDescent="0.25">
      <c r="B331" s="112"/>
      <c r="C331" s="112"/>
    </row>
    <row r="332" spans="2:3" x14ac:dyDescent="0.25">
      <c r="B332" s="112"/>
      <c r="C332" s="112"/>
    </row>
    <row r="333" spans="2:3" x14ac:dyDescent="0.25">
      <c r="B333" s="112"/>
      <c r="C333" s="112"/>
    </row>
    <row r="334" spans="2:3" x14ac:dyDescent="0.25">
      <c r="B334" s="112"/>
      <c r="C334" s="112"/>
    </row>
    <row r="335" spans="2:3" x14ac:dyDescent="0.25">
      <c r="B335" s="112"/>
      <c r="C335" s="112"/>
    </row>
    <row r="336" spans="2:3" x14ac:dyDescent="0.25">
      <c r="B336" s="112"/>
      <c r="C336" s="112"/>
    </row>
    <row r="337" spans="2:3" x14ac:dyDescent="0.25">
      <c r="B337" s="112"/>
      <c r="C337" s="112"/>
    </row>
    <row r="338" spans="2:3" x14ac:dyDescent="0.25">
      <c r="B338" s="112"/>
      <c r="C338" s="112"/>
    </row>
    <row r="339" spans="2:3" x14ac:dyDescent="0.25">
      <c r="B339" s="112"/>
      <c r="C339" s="112"/>
    </row>
    <row r="340" spans="2:3" x14ac:dyDescent="0.25">
      <c r="B340" s="112"/>
      <c r="C340" s="112"/>
    </row>
    <row r="341" spans="2:3" x14ac:dyDescent="0.25">
      <c r="B341" s="112"/>
      <c r="C341" s="112"/>
    </row>
    <row r="342" spans="2:3" x14ac:dyDescent="0.25">
      <c r="B342" s="112"/>
      <c r="C342" s="112"/>
    </row>
    <row r="343" spans="2:3" x14ac:dyDescent="0.25">
      <c r="B343" s="112"/>
      <c r="C343" s="112"/>
    </row>
    <row r="344" spans="2:3" x14ac:dyDescent="0.25">
      <c r="B344" s="112"/>
      <c r="C344" s="112"/>
    </row>
    <row r="345" spans="2:3" x14ac:dyDescent="0.25">
      <c r="B345" s="112"/>
      <c r="C345" s="112"/>
    </row>
    <row r="346" spans="2:3" x14ac:dyDescent="0.25">
      <c r="B346" s="112"/>
      <c r="C346" s="112"/>
    </row>
    <row r="347" spans="2:3" x14ac:dyDescent="0.25">
      <c r="B347" s="112"/>
      <c r="C347" s="112"/>
    </row>
    <row r="348" spans="2:3" x14ac:dyDescent="0.25">
      <c r="B348" s="112"/>
      <c r="C348" s="112"/>
    </row>
    <row r="349" spans="2:3" x14ac:dyDescent="0.25">
      <c r="B349" s="112"/>
      <c r="C349" s="112"/>
    </row>
    <row r="350" spans="2:3" x14ac:dyDescent="0.25">
      <c r="B350" s="112"/>
      <c r="C350" s="112"/>
    </row>
    <row r="351" spans="2:3" x14ac:dyDescent="0.25">
      <c r="B351" s="112"/>
      <c r="C351" s="112"/>
    </row>
    <row r="352" spans="2:3" x14ac:dyDescent="0.25">
      <c r="B352" s="112"/>
      <c r="C352" s="112"/>
    </row>
    <row r="353" spans="2:3" x14ac:dyDescent="0.25">
      <c r="B353" s="112"/>
      <c r="C353" s="112"/>
    </row>
    <row r="354" spans="2:3" x14ac:dyDescent="0.25">
      <c r="B354" s="112"/>
      <c r="C354" s="112"/>
    </row>
    <row r="355" spans="2:3" x14ac:dyDescent="0.25">
      <c r="B355" s="112"/>
      <c r="C355" s="112"/>
    </row>
    <row r="356" spans="2:3" x14ac:dyDescent="0.25">
      <c r="B356" s="112"/>
      <c r="C356" s="112"/>
    </row>
    <row r="357" spans="2:3" x14ac:dyDescent="0.25">
      <c r="B357" s="112"/>
      <c r="C357" s="112"/>
    </row>
    <row r="358" spans="2:3" x14ac:dyDescent="0.25">
      <c r="B358" s="112"/>
      <c r="C358" s="112"/>
    </row>
    <row r="359" spans="2:3" x14ac:dyDescent="0.25">
      <c r="B359" s="112"/>
      <c r="C359" s="112"/>
    </row>
    <row r="360" spans="2:3" x14ac:dyDescent="0.25">
      <c r="B360" s="112"/>
      <c r="C360" s="112"/>
    </row>
    <row r="361" spans="2:3" x14ac:dyDescent="0.25">
      <c r="B361" s="112"/>
      <c r="C361" s="112"/>
    </row>
    <row r="362" spans="2:3" x14ac:dyDescent="0.25">
      <c r="B362" s="112"/>
      <c r="C362" s="112"/>
    </row>
    <row r="363" spans="2:3" x14ac:dyDescent="0.25">
      <c r="B363" s="112"/>
      <c r="C363" s="112"/>
    </row>
    <row r="364" spans="2:3" x14ac:dyDescent="0.25">
      <c r="B364" s="112"/>
      <c r="C364" s="112"/>
    </row>
    <row r="365" spans="2:3" x14ac:dyDescent="0.25">
      <c r="B365" s="112"/>
      <c r="C365" s="112"/>
    </row>
    <row r="366" spans="2:3" x14ac:dyDescent="0.25">
      <c r="B366" s="112"/>
      <c r="C366" s="112"/>
    </row>
    <row r="367" spans="2:3" x14ac:dyDescent="0.25">
      <c r="B367" s="112"/>
      <c r="C367" s="112"/>
    </row>
    <row r="368" spans="2:3" x14ac:dyDescent="0.25">
      <c r="B368" s="112"/>
      <c r="C368" s="112"/>
    </row>
    <row r="369" spans="2:3" x14ac:dyDescent="0.25">
      <c r="B369" s="112"/>
      <c r="C369" s="112"/>
    </row>
    <row r="370" spans="2:3" x14ac:dyDescent="0.25">
      <c r="B370" s="112"/>
      <c r="C370" s="112"/>
    </row>
    <row r="371" spans="2:3" x14ac:dyDescent="0.25">
      <c r="B371" s="112"/>
      <c r="C371" s="112"/>
    </row>
    <row r="372" spans="2:3" x14ac:dyDescent="0.25">
      <c r="B372" s="112"/>
      <c r="C372" s="112"/>
    </row>
    <row r="373" spans="2:3" x14ac:dyDescent="0.25">
      <c r="B373" s="112"/>
      <c r="C373" s="112"/>
    </row>
    <row r="374" spans="2:3" x14ac:dyDescent="0.25">
      <c r="B374" s="112"/>
      <c r="C374" s="112"/>
    </row>
    <row r="375" spans="2:3" x14ac:dyDescent="0.25">
      <c r="B375" s="112"/>
      <c r="C375" s="112"/>
    </row>
    <row r="376" spans="2:3" x14ac:dyDescent="0.25">
      <c r="B376" s="112"/>
      <c r="C376" s="112"/>
    </row>
    <row r="377" spans="2:3" x14ac:dyDescent="0.25">
      <c r="B377" s="112"/>
      <c r="C377" s="112"/>
    </row>
    <row r="378" spans="2:3" x14ac:dyDescent="0.25">
      <c r="B378" s="112"/>
      <c r="C378" s="112"/>
    </row>
    <row r="379" spans="2:3" x14ac:dyDescent="0.25">
      <c r="B379" s="112"/>
      <c r="C379" s="112"/>
    </row>
    <row r="380" spans="2:3" x14ac:dyDescent="0.25">
      <c r="B380" s="112"/>
      <c r="C380" s="112"/>
    </row>
    <row r="381" spans="2:3" x14ac:dyDescent="0.25">
      <c r="B381" s="112"/>
      <c r="C381" s="112"/>
    </row>
    <row r="382" spans="2:3" x14ac:dyDescent="0.25">
      <c r="B382" s="112"/>
      <c r="C382" s="112"/>
    </row>
    <row r="383" spans="2:3" x14ac:dyDescent="0.25">
      <c r="B383" s="112"/>
      <c r="C383" s="112"/>
    </row>
    <row r="384" spans="2:3" x14ac:dyDescent="0.25">
      <c r="B384" s="112"/>
      <c r="C384" s="112"/>
    </row>
    <row r="385" spans="2:3" x14ac:dyDescent="0.25">
      <c r="B385" s="112"/>
      <c r="C385" s="112"/>
    </row>
    <row r="386" spans="2:3" x14ac:dyDescent="0.25">
      <c r="B386" s="112"/>
      <c r="C386" s="112"/>
    </row>
    <row r="387" spans="2:3" x14ac:dyDescent="0.25">
      <c r="B387" s="112"/>
      <c r="C387" s="112"/>
    </row>
    <row r="388" spans="2:3" x14ac:dyDescent="0.25">
      <c r="B388" s="112"/>
      <c r="C388" s="112"/>
    </row>
    <row r="389" spans="2:3" x14ac:dyDescent="0.25">
      <c r="B389" s="112"/>
      <c r="C389" s="112"/>
    </row>
    <row r="390" spans="2:3" x14ac:dyDescent="0.25">
      <c r="B390" s="112"/>
      <c r="C390" s="112"/>
    </row>
    <row r="391" spans="2:3" x14ac:dyDescent="0.25">
      <c r="B391" s="112"/>
      <c r="C391" s="112"/>
    </row>
    <row r="392" spans="2:3" x14ac:dyDescent="0.25">
      <c r="B392" s="112"/>
      <c r="C392" s="112"/>
    </row>
    <row r="393" spans="2:3" x14ac:dyDescent="0.25">
      <c r="B393" s="112"/>
      <c r="C393" s="112"/>
    </row>
    <row r="394" spans="2:3" x14ac:dyDescent="0.25">
      <c r="B394" s="112"/>
      <c r="C394" s="112"/>
    </row>
    <row r="395" spans="2:3" x14ac:dyDescent="0.25">
      <c r="B395" s="112"/>
      <c r="C395" s="112"/>
    </row>
    <row r="396" spans="2:3" x14ac:dyDescent="0.25">
      <c r="B396" s="112"/>
      <c r="C396" s="112"/>
    </row>
    <row r="397" spans="2:3" x14ac:dyDescent="0.25">
      <c r="B397" s="112"/>
      <c r="C397" s="112"/>
    </row>
    <row r="398" spans="2:3" x14ac:dyDescent="0.25">
      <c r="B398" s="112"/>
      <c r="C398" s="112"/>
    </row>
    <row r="399" spans="2:3" x14ac:dyDescent="0.25">
      <c r="B399" s="112"/>
      <c r="C399" s="112"/>
    </row>
    <row r="400" spans="2:3" x14ac:dyDescent="0.25">
      <c r="B400" s="112"/>
      <c r="C400" s="112"/>
    </row>
    <row r="401" spans="2:3" x14ac:dyDescent="0.25">
      <c r="B401" s="112"/>
      <c r="C401" s="112"/>
    </row>
    <row r="402" spans="2:3" x14ac:dyDescent="0.25">
      <c r="B402" s="112"/>
      <c r="C402" s="112"/>
    </row>
    <row r="403" spans="2:3" x14ac:dyDescent="0.25">
      <c r="B403" s="112"/>
      <c r="C403" s="112"/>
    </row>
    <row r="404" spans="2:3" x14ac:dyDescent="0.25">
      <c r="B404" s="112"/>
      <c r="C404" s="112"/>
    </row>
    <row r="405" spans="2:3" x14ac:dyDescent="0.25">
      <c r="B405" s="112"/>
      <c r="C405" s="112"/>
    </row>
    <row r="406" spans="2:3" x14ac:dyDescent="0.25">
      <c r="B406" s="112"/>
      <c r="C406" s="112"/>
    </row>
    <row r="407" spans="2:3" x14ac:dyDescent="0.25">
      <c r="B407" s="112"/>
      <c r="C407" s="112"/>
    </row>
    <row r="408" spans="2:3" x14ac:dyDescent="0.25">
      <c r="B408" s="112"/>
      <c r="C408" s="112"/>
    </row>
    <row r="409" spans="2:3" x14ac:dyDescent="0.25">
      <c r="B409" s="112"/>
      <c r="C409" s="112"/>
    </row>
    <row r="410" spans="2:3" x14ac:dyDescent="0.25">
      <c r="B410" s="112"/>
      <c r="C410" s="112"/>
    </row>
    <row r="411" spans="2:3" x14ac:dyDescent="0.25">
      <c r="B411" s="112"/>
      <c r="C411" s="112"/>
    </row>
    <row r="412" spans="2:3" x14ac:dyDescent="0.25">
      <c r="B412" s="112"/>
      <c r="C412" s="112"/>
    </row>
    <row r="413" spans="2:3" x14ac:dyDescent="0.25">
      <c r="B413" s="112"/>
      <c r="C413" s="112"/>
    </row>
    <row r="414" spans="2:3" x14ac:dyDescent="0.25">
      <c r="B414" s="112"/>
      <c r="C414" s="112"/>
    </row>
    <row r="415" spans="2:3" x14ac:dyDescent="0.25">
      <c r="B415" s="112"/>
      <c r="C415" s="112"/>
    </row>
    <row r="416" spans="2:3" x14ac:dyDescent="0.25">
      <c r="B416" s="112"/>
      <c r="C416" s="112"/>
    </row>
    <row r="417" spans="2:3" x14ac:dyDescent="0.25">
      <c r="B417" s="112"/>
      <c r="C417" s="112"/>
    </row>
    <row r="418" spans="2:3" x14ac:dyDescent="0.25">
      <c r="B418" s="112"/>
      <c r="C418" s="112"/>
    </row>
    <row r="419" spans="2:3" x14ac:dyDescent="0.25">
      <c r="B419" s="112"/>
      <c r="C419" s="112"/>
    </row>
    <row r="420" spans="2:3" x14ac:dyDescent="0.25">
      <c r="B420" s="112"/>
      <c r="C420" s="112"/>
    </row>
    <row r="421" spans="2:3" x14ac:dyDescent="0.25">
      <c r="B421" s="112"/>
      <c r="C421" s="112"/>
    </row>
    <row r="422" spans="2:3" x14ac:dyDescent="0.25">
      <c r="B422" s="112"/>
      <c r="C422" s="112"/>
    </row>
    <row r="423" spans="2:3" x14ac:dyDescent="0.25">
      <c r="B423" s="112"/>
      <c r="C423" s="112"/>
    </row>
    <row r="424" spans="2:3" x14ac:dyDescent="0.25">
      <c r="B424" s="112"/>
      <c r="C424" s="112"/>
    </row>
    <row r="425" spans="2:3" x14ac:dyDescent="0.25">
      <c r="B425" s="112"/>
      <c r="C425" s="112"/>
    </row>
    <row r="426" spans="2:3" x14ac:dyDescent="0.25">
      <c r="B426" s="112"/>
      <c r="C426" s="112"/>
    </row>
    <row r="427" spans="2:3" x14ac:dyDescent="0.25">
      <c r="B427" s="112"/>
      <c r="C427" s="112"/>
    </row>
    <row r="428" spans="2:3" x14ac:dyDescent="0.25">
      <c r="B428" s="112"/>
      <c r="C428" s="112"/>
    </row>
    <row r="429" spans="2:3" x14ac:dyDescent="0.25">
      <c r="B429" s="112"/>
      <c r="C429" s="112"/>
    </row>
    <row r="430" spans="2:3" x14ac:dyDescent="0.25">
      <c r="B430" s="112"/>
      <c r="C430" s="112"/>
    </row>
    <row r="431" spans="2:3" x14ac:dyDescent="0.25">
      <c r="B431" s="112"/>
      <c r="C431" s="112"/>
    </row>
    <row r="432" spans="2:3" x14ac:dyDescent="0.25">
      <c r="B432" s="112"/>
      <c r="C432" s="112"/>
    </row>
    <row r="433" spans="2:3" x14ac:dyDescent="0.25">
      <c r="B433" s="112"/>
      <c r="C433" s="112"/>
    </row>
    <row r="434" spans="2:3" x14ac:dyDescent="0.25">
      <c r="B434" s="112"/>
      <c r="C434" s="112"/>
    </row>
    <row r="435" spans="2:3" x14ac:dyDescent="0.25">
      <c r="B435" s="112"/>
      <c r="C435" s="112"/>
    </row>
    <row r="436" spans="2:3" x14ac:dyDescent="0.25">
      <c r="B436" s="112"/>
      <c r="C436" s="112"/>
    </row>
    <row r="437" spans="2:3" x14ac:dyDescent="0.25">
      <c r="B437" s="112"/>
      <c r="C437" s="112"/>
    </row>
    <row r="438" spans="2:3" x14ac:dyDescent="0.25">
      <c r="B438" s="112"/>
      <c r="C438" s="112"/>
    </row>
    <row r="439" spans="2:3" x14ac:dyDescent="0.25">
      <c r="B439" s="112"/>
      <c r="C439" s="112"/>
    </row>
    <row r="440" spans="2:3" x14ac:dyDescent="0.25">
      <c r="B440" s="112"/>
      <c r="C440" s="112"/>
    </row>
    <row r="441" spans="2:3" x14ac:dyDescent="0.25">
      <c r="B441" s="112"/>
      <c r="C441" s="112"/>
    </row>
    <row r="442" spans="2:3" x14ac:dyDescent="0.25">
      <c r="B442" s="112"/>
      <c r="C442" s="112"/>
    </row>
    <row r="443" spans="2:3" x14ac:dyDescent="0.25">
      <c r="B443" s="112"/>
      <c r="C443" s="112"/>
    </row>
    <row r="444" spans="2:3" x14ac:dyDescent="0.25">
      <c r="B444" s="112"/>
      <c r="C444" s="112"/>
    </row>
    <row r="445" spans="2:3" x14ac:dyDescent="0.25">
      <c r="B445" s="112"/>
      <c r="C445" s="112"/>
    </row>
    <row r="446" spans="2:3" x14ac:dyDescent="0.25">
      <c r="B446" s="112"/>
      <c r="C446" s="112"/>
    </row>
    <row r="447" spans="2:3" x14ac:dyDescent="0.25">
      <c r="B447" s="112"/>
      <c r="C447" s="112"/>
    </row>
    <row r="448" spans="2:3" x14ac:dyDescent="0.25">
      <c r="B448" s="112"/>
      <c r="C448" s="112"/>
    </row>
    <row r="449" spans="2:3" x14ac:dyDescent="0.25">
      <c r="B449" s="112"/>
      <c r="C449" s="112"/>
    </row>
    <row r="450" spans="2:3" x14ac:dyDescent="0.25">
      <c r="B450" s="112"/>
      <c r="C450" s="112"/>
    </row>
    <row r="451" spans="2:3" x14ac:dyDescent="0.25">
      <c r="B451" s="112"/>
      <c r="C451" s="112"/>
    </row>
    <row r="452" spans="2:3" x14ac:dyDescent="0.25">
      <c r="B452" s="112"/>
      <c r="C452" s="112"/>
    </row>
    <row r="453" spans="2:3" x14ac:dyDescent="0.25">
      <c r="B453" s="112"/>
      <c r="C453" s="112"/>
    </row>
    <row r="454" spans="2:3" x14ac:dyDescent="0.25">
      <c r="B454" s="112"/>
      <c r="C454" s="112"/>
    </row>
    <row r="455" spans="2:3" x14ac:dyDescent="0.25">
      <c r="B455" s="112"/>
      <c r="C455" s="112"/>
    </row>
    <row r="456" spans="2:3" x14ac:dyDescent="0.25">
      <c r="B456" s="112"/>
      <c r="C456" s="112"/>
    </row>
    <row r="457" spans="2:3" x14ac:dyDescent="0.25">
      <c r="B457" s="112"/>
      <c r="C457" s="112"/>
    </row>
    <row r="458" spans="2:3" x14ac:dyDescent="0.25">
      <c r="B458" s="112"/>
      <c r="C458" s="112"/>
    </row>
    <row r="459" spans="2:3" x14ac:dyDescent="0.25">
      <c r="B459" s="112"/>
      <c r="C459" s="112"/>
    </row>
    <row r="460" spans="2:3" x14ac:dyDescent="0.25">
      <c r="B460" s="112"/>
      <c r="C460" s="112"/>
    </row>
    <row r="461" spans="2:3" x14ac:dyDescent="0.25">
      <c r="B461" s="112"/>
      <c r="C461" s="112"/>
    </row>
    <row r="462" spans="2:3" x14ac:dyDescent="0.25">
      <c r="B462" s="112"/>
      <c r="C462" s="112"/>
    </row>
    <row r="463" spans="2:3" x14ac:dyDescent="0.25">
      <c r="B463" s="112"/>
      <c r="C463" s="112"/>
    </row>
    <row r="464" spans="2:3" x14ac:dyDescent="0.25">
      <c r="B464" s="112"/>
      <c r="C464" s="112"/>
    </row>
    <row r="465" spans="2:3" x14ac:dyDescent="0.25">
      <c r="B465" s="112"/>
      <c r="C465" s="112"/>
    </row>
    <row r="466" spans="2:3" x14ac:dyDescent="0.25">
      <c r="B466" s="112"/>
      <c r="C466" s="112"/>
    </row>
    <row r="467" spans="2:3" x14ac:dyDescent="0.25">
      <c r="B467" s="112"/>
      <c r="C467" s="112"/>
    </row>
    <row r="468" spans="2:3" x14ac:dyDescent="0.25">
      <c r="B468" s="112"/>
      <c r="C468" s="112"/>
    </row>
    <row r="469" spans="2:3" x14ac:dyDescent="0.25">
      <c r="B469" s="112"/>
      <c r="C469" s="112"/>
    </row>
    <row r="470" spans="2:3" x14ac:dyDescent="0.25">
      <c r="B470" s="112"/>
      <c r="C470" s="112"/>
    </row>
    <row r="471" spans="2:3" x14ac:dyDescent="0.25">
      <c r="B471" s="112"/>
      <c r="C471" s="112"/>
    </row>
    <row r="472" spans="2:3" x14ac:dyDescent="0.25">
      <c r="B472" s="112"/>
      <c r="C472" s="112"/>
    </row>
    <row r="473" spans="2:3" x14ac:dyDescent="0.25">
      <c r="B473" s="112"/>
      <c r="C473" s="112"/>
    </row>
    <row r="474" spans="2:3" x14ac:dyDescent="0.25">
      <c r="B474" s="112"/>
      <c r="C474" s="112"/>
    </row>
    <row r="475" spans="2:3" x14ac:dyDescent="0.25">
      <c r="B475" s="112"/>
      <c r="C475" s="112"/>
    </row>
    <row r="476" spans="2:3" x14ac:dyDescent="0.25">
      <c r="B476" s="112"/>
      <c r="C476" s="112"/>
    </row>
    <row r="477" spans="2:3" x14ac:dyDescent="0.25">
      <c r="B477" s="112"/>
      <c r="C477" s="112"/>
    </row>
    <row r="478" spans="2:3" x14ac:dyDescent="0.25">
      <c r="B478" s="112"/>
      <c r="C478" s="112"/>
    </row>
    <row r="479" spans="2:3" x14ac:dyDescent="0.25">
      <c r="B479" s="112"/>
      <c r="C479" s="112"/>
    </row>
    <row r="480" spans="2:3" x14ac:dyDescent="0.25">
      <c r="B480" s="112"/>
      <c r="C480" s="112"/>
    </row>
    <row r="481" spans="2:3" x14ac:dyDescent="0.25">
      <c r="B481" s="112"/>
      <c r="C481" s="112"/>
    </row>
    <row r="482" spans="2:3" x14ac:dyDescent="0.25">
      <c r="B482" s="112"/>
      <c r="C482" s="112"/>
    </row>
    <row r="483" spans="2:3" x14ac:dyDescent="0.25">
      <c r="B483" s="112"/>
      <c r="C483" s="112"/>
    </row>
    <row r="484" spans="2:3" x14ac:dyDescent="0.25">
      <c r="B484" s="112"/>
      <c r="C484" s="112"/>
    </row>
    <row r="485" spans="2:3" x14ac:dyDescent="0.25">
      <c r="B485" s="112"/>
      <c r="C485" s="112"/>
    </row>
    <row r="486" spans="2:3" x14ac:dyDescent="0.25">
      <c r="B486" s="112"/>
      <c r="C486" s="112"/>
    </row>
    <row r="487" spans="2:3" x14ac:dyDescent="0.25">
      <c r="B487" s="112"/>
      <c r="C487" s="112"/>
    </row>
    <row r="488" spans="2:3" x14ac:dyDescent="0.25">
      <c r="B488" s="112"/>
      <c r="C488" s="112"/>
    </row>
    <row r="489" spans="2:3" x14ac:dyDescent="0.25">
      <c r="B489" s="112"/>
      <c r="C489" s="112"/>
    </row>
    <row r="490" spans="2:3" x14ac:dyDescent="0.25">
      <c r="B490" s="112"/>
      <c r="C490" s="112"/>
    </row>
    <row r="491" spans="2:3" x14ac:dyDescent="0.25">
      <c r="B491" s="112"/>
      <c r="C491" s="112"/>
    </row>
    <row r="492" spans="2:3" x14ac:dyDescent="0.25">
      <c r="B492" s="112"/>
      <c r="C492" s="112"/>
    </row>
    <row r="493" spans="2:3" x14ac:dyDescent="0.25">
      <c r="B493" s="112"/>
      <c r="C493" s="112"/>
    </row>
    <row r="494" spans="2:3" x14ac:dyDescent="0.25">
      <c r="B494" s="112"/>
      <c r="C494" s="112"/>
    </row>
    <row r="495" spans="2:3" x14ac:dyDescent="0.25">
      <c r="B495" s="112"/>
      <c r="C495" s="112"/>
    </row>
    <row r="496" spans="2:3" x14ac:dyDescent="0.25">
      <c r="B496" s="112"/>
      <c r="C496" s="112"/>
    </row>
    <row r="497" spans="2:3" x14ac:dyDescent="0.25">
      <c r="B497" s="112"/>
      <c r="C497" s="112"/>
    </row>
    <row r="498" spans="2:3" x14ac:dyDescent="0.25">
      <c r="B498" s="112"/>
      <c r="C498" s="112"/>
    </row>
    <row r="499" spans="2:3" x14ac:dyDescent="0.25">
      <c r="B499" s="112"/>
      <c r="C499" s="112"/>
    </row>
    <row r="500" spans="2:3" x14ac:dyDescent="0.25">
      <c r="B500" s="112"/>
      <c r="C500" s="112"/>
    </row>
    <row r="501" spans="2:3" x14ac:dyDescent="0.25">
      <c r="B501" s="112"/>
      <c r="C501" s="112"/>
    </row>
    <row r="502" spans="2:3" x14ac:dyDescent="0.25">
      <c r="B502" s="112"/>
      <c r="C502" s="112"/>
    </row>
    <row r="503" spans="2:3" x14ac:dyDescent="0.25">
      <c r="B503" s="112"/>
      <c r="C503" s="112"/>
    </row>
    <row r="504" spans="2:3" x14ac:dyDescent="0.25">
      <c r="B504" s="112"/>
      <c r="C504" s="112"/>
    </row>
    <row r="505" spans="2:3" x14ac:dyDescent="0.25">
      <c r="B505" s="112"/>
      <c r="C505" s="112"/>
    </row>
    <row r="506" spans="2:3" x14ac:dyDescent="0.25">
      <c r="B506" s="112"/>
      <c r="C506" s="112"/>
    </row>
    <row r="507" spans="2:3" x14ac:dyDescent="0.25">
      <c r="B507" s="112"/>
      <c r="C507" s="112"/>
    </row>
    <row r="508" spans="2:3" x14ac:dyDescent="0.25">
      <c r="B508" s="112"/>
      <c r="C508" s="112"/>
    </row>
    <row r="509" spans="2:3" x14ac:dyDescent="0.25">
      <c r="B509" s="112"/>
      <c r="C509" s="112"/>
    </row>
    <row r="510" spans="2:3" x14ac:dyDescent="0.25">
      <c r="B510" s="112"/>
      <c r="C510" s="112"/>
    </row>
    <row r="511" spans="2:3" x14ac:dyDescent="0.25">
      <c r="B511" s="112"/>
      <c r="C511" s="112"/>
    </row>
    <row r="512" spans="2:3" x14ac:dyDescent="0.25">
      <c r="B512" s="112"/>
      <c r="C512" s="112"/>
    </row>
    <row r="513" spans="2:3" x14ac:dyDescent="0.25">
      <c r="B513" s="112"/>
      <c r="C513" s="112"/>
    </row>
    <row r="514" spans="2:3" x14ac:dyDescent="0.25">
      <c r="B514" s="112"/>
      <c r="C514" s="112"/>
    </row>
    <row r="515" spans="2:3" x14ac:dyDescent="0.25">
      <c r="B515" s="112"/>
      <c r="C515" s="112"/>
    </row>
    <row r="516" spans="2:3" x14ac:dyDescent="0.25">
      <c r="B516" s="112"/>
      <c r="C516" s="112"/>
    </row>
    <row r="517" spans="2:3" x14ac:dyDescent="0.25">
      <c r="B517" s="112"/>
      <c r="C517" s="112"/>
    </row>
    <row r="518" spans="2:3" x14ac:dyDescent="0.25">
      <c r="B518" s="112"/>
      <c r="C518" s="112"/>
    </row>
    <row r="519" spans="2:3" x14ac:dyDescent="0.25">
      <c r="B519" s="112"/>
      <c r="C519" s="112"/>
    </row>
    <row r="520" spans="2:3" x14ac:dyDescent="0.25">
      <c r="B520" s="112"/>
      <c r="C520" s="112"/>
    </row>
    <row r="521" spans="2:3" x14ac:dyDescent="0.25">
      <c r="B521" s="112"/>
      <c r="C521" s="112"/>
    </row>
    <row r="522" spans="2:3" x14ac:dyDescent="0.25">
      <c r="B522" s="112"/>
      <c r="C522" s="112"/>
    </row>
    <row r="523" spans="2:3" x14ac:dyDescent="0.25">
      <c r="B523" s="112"/>
      <c r="C523" s="112"/>
    </row>
    <row r="524" spans="2:3" x14ac:dyDescent="0.25">
      <c r="B524" s="112"/>
      <c r="C524" s="112"/>
    </row>
    <row r="525" spans="2:3" x14ac:dyDescent="0.25">
      <c r="B525" s="112"/>
      <c r="C525" s="112"/>
    </row>
    <row r="526" spans="2:3" x14ac:dyDescent="0.25">
      <c r="B526" s="112"/>
      <c r="C526" s="112"/>
    </row>
    <row r="527" spans="2:3" x14ac:dyDescent="0.25">
      <c r="B527" s="112"/>
      <c r="C527" s="112"/>
    </row>
    <row r="528" spans="2:3" x14ac:dyDescent="0.25">
      <c r="B528" s="112"/>
      <c r="C528" s="112"/>
    </row>
    <row r="529" spans="2:3" x14ac:dyDescent="0.25">
      <c r="B529" s="112"/>
      <c r="C529" s="112"/>
    </row>
    <row r="530" spans="2:3" x14ac:dyDescent="0.25">
      <c r="B530" s="112"/>
      <c r="C530" s="112"/>
    </row>
    <row r="531" spans="2:3" x14ac:dyDescent="0.25">
      <c r="B531" s="112"/>
      <c r="C531" s="112"/>
    </row>
    <row r="532" spans="2:3" x14ac:dyDescent="0.25">
      <c r="B532" s="112"/>
      <c r="C532" s="112"/>
    </row>
    <row r="533" spans="2:3" x14ac:dyDescent="0.25">
      <c r="B533" s="112"/>
      <c r="C533" s="112"/>
    </row>
    <row r="534" spans="2:3" x14ac:dyDescent="0.25">
      <c r="B534" s="112"/>
      <c r="C534" s="112"/>
    </row>
    <row r="535" spans="2:3" x14ac:dyDescent="0.25">
      <c r="B535" s="112"/>
      <c r="C535" s="112"/>
    </row>
    <row r="536" spans="2:3" x14ac:dyDescent="0.25">
      <c r="B536" s="112"/>
      <c r="C536" s="112"/>
    </row>
    <row r="537" spans="2:3" x14ac:dyDescent="0.25">
      <c r="B537" s="112"/>
      <c r="C537" s="112"/>
    </row>
    <row r="538" spans="2:3" x14ac:dyDescent="0.25">
      <c r="B538" s="112"/>
      <c r="C538" s="112"/>
    </row>
    <row r="539" spans="2:3" x14ac:dyDescent="0.25">
      <c r="B539" s="112"/>
      <c r="C539" s="112"/>
    </row>
    <row r="540" spans="2:3" x14ac:dyDescent="0.25">
      <c r="B540" s="112"/>
      <c r="C540" s="112"/>
    </row>
    <row r="541" spans="2:3" x14ac:dyDescent="0.25">
      <c r="B541" s="112"/>
      <c r="C541" s="112"/>
    </row>
    <row r="542" spans="2:3" x14ac:dyDescent="0.25">
      <c r="B542" s="112"/>
      <c r="C542" s="112"/>
    </row>
    <row r="543" spans="2:3" x14ac:dyDescent="0.25">
      <c r="B543" s="112"/>
      <c r="C543" s="112"/>
    </row>
    <row r="544" spans="2:3" x14ac:dyDescent="0.25">
      <c r="B544" s="112"/>
      <c r="C544" s="112"/>
    </row>
    <row r="545" spans="2:3" x14ac:dyDescent="0.25">
      <c r="B545" s="112"/>
      <c r="C545" s="112"/>
    </row>
    <row r="546" spans="2:3" x14ac:dyDescent="0.25">
      <c r="B546" s="112"/>
      <c r="C546" s="112"/>
    </row>
    <row r="547" spans="2:3" x14ac:dyDescent="0.25">
      <c r="B547" s="112"/>
      <c r="C547" s="112"/>
    </row>
    <row r="548" spans="2:3" x14ac:dyDescent="0.25">
      <c r="B548" s="112"/>
      <c r="C548" s="112"/>
    </row>
    <row r="549" spans="2:3" x14ac:dyDescent="0.25">
      <c r="B549" s="112"/>
      <c r="C549" s="112"/>
    </row>
    <row r="550" spans="2:3" x14ac:dyDescent="0.25">
      <c r="B550" s="112"/>
      <c r="C550" s="112"/>
    </row>
    <row r="551" spans="2:3" x14ac:dyDescent="0.25">
      <c r="B551" s="112"/>
      <c r="C551" s="112"/>
    </row>
    <row r="552" spans="2:3" x14ac:dyDescent="0.25">
      <c r="B552" s="112"/>
      <c r="C552" s="112"/>
    </row>
    <row r="553" spans="2:3" x14ac:dyDescent="0.25">
      <c r="B553" s="112"/>
      <c r="C553" s="112"/>
    </row>
    <row r="554" spans="2:3" x14ac:dyDescent="0.25">
      <c r="B554" s="112"/>
      <c r="C554" s="112"/>
    </row>
    <row r="555" spans="2:3" x14ac:dyDescent="0.25">
      <c r="B555" s="112"/>
      <c r="C555" s="112"/>
    </row>
    <row r="556" spans="2:3" x14ac:dyDescent="0.25">
      <c r="B556" s="112"/>
      <c r="C556" s="112"/>
    </row>
    <row r="557" spans="2:3" x14ac:dyDescent="0.25">
      <c r="B557" s="112"/>
      <c r="C557" s="112"/>
    </row>
    <row r="558" spans="2:3" x14ac:dyDescent="0.25">
      <c r="B558" s="112"/>
      <c r="C558" s="112"/>
    </row>
    <row r="559" spans="2:3" x14ac:dyDescent="0.25">
      <c r="B559" s="112"/>
      <c r="C559" s="112"/>
    </row>
    <row r="560" spans="2:3" x14ac:dyDescent="0.25">
      <c r="B560" s="112"/>
      <c r="C560" s="112"/>
    </row>
    <row r="561" spans="2:3" x14ac:dyDescent="0.25">
      <c r="B561" s="112"/>
      <c r="C561" s="112"/>
    </row>
    <row r="562" spans="2:3" x14ac:dyDescent="0.25">
      <c r="B562" s="112"/>
      <c r="C562" s="112"/>
    </row>
    <row r="563" spans="2:3" x14ac:dyDescent="0.25">
      <c r="B563" s="112"/>
      <c r="C563" s="112"/>
    </row>
    <row r="564" spans="2:3" x14ac:dyDescent="0.25">
      <c r="B564" s="112"/>
      <c r="C564" s="112"/>
    </row>
    <row r="565" spans="2:3" x14ac:dyDescent="0.25">
      <c r="B565" s="112"/>
      <c r="C565" s="112"/>
    </row>
    <row r="566" spans="2:3" x14ac:dyDescent="0.25">
      <c r="B566" s="112"/>
      <c r="C566" s="112"/>
    </row>
    <row r="567" spans="2:3" x14ac:dyDescent="0.25">
      <c r="B567" s="112"/>
      <c r="C567" s="112"/>
    </row>
    <row r="568" spans="2:3" x14ac:dyDescent="0.25">
      <c r="B568" s="112"/>
      <c r="C568" s="112"/>
    </row>
    <row r="569" spans="2:3" x14ac:dyDescent="0.25">
      <c r="B569" s="112"/>
      <c r="C569" s="112"/>
    </row>
    <row r="570" spans="2:3" x14ac:dyDescent="0.25">
      <c r="B570" s="112"/>
      <c r="C570" s="112"/>
    </row>
    <row r="571" spans="2:3" x14ac:dyDescent="0.25">
      <c r="B571" s="112"/>
      <c r="C571" s="112"/>
    </row>
    <row r="572" spans="2:3" x14ac:dyDescent="0.25">
      <c r="B572" s="112"/>
      <c r="C572" s="112"/>
    </row>
    <row r="573" spans="2:3" x14ac:dyDescent="0.25">
      <c r="B573" s="112"/>
      <c r="C573" s="112"/>
    </row>
    <row r="574" spans="2:3" x14ac:dyDescent="0.25">
      <c r="B574" s="112"/>
      <c r="C574" s="112"/>
    </row>
    <row r="575" spans="2:3" x14ac:dyDescent="0.25">
      <c r="B575" s="112"/>
      <c r="C575" s="112"/>
    </row>
    <row r="576" spans="2:3" x14ac:dyDescent="0.25">
      <c r="B576" s="112"/>
      <c r="C576" s="112"/>
    </row>
    <row r="577" spans="2:3" x14ac:dyDescent="0.25">
      <c r="B577" s="112"/>
      <c r="C577" s="112"/>
    </row>
    <row r="578" spans="2:3" x14ac:dyDescent="0.25">
      <c r="B578" s="112"/>
      <c r="C578" s="112"/>
    </row>
    <row r="579" spans="2:3" x14ac:dyDescent="0.25">
      <c r="B579" s="112"/>
      <c r="C579" s="112"/>
    </row>
    <row r="580" spans="2:3" x14ac:dyDescent="0.25">
      <c r="B580" s="112"/>
      <c r="C580" s="112"/>
    </row>
    <row r="581" spans="2:3" x14ac:dyDescent="0.25">
      <c r="B581" s="112"/>
      <c r="C581" s="112"/>
    </row>
    <row r="582" spans="2:3" x14ac:dyDescent="0.25">
      <c r="B582" s="112"/>
      <c r="C582" s="112"/>
    </row>
    <row r="583" spans="2:3" x14ac:dyDescent="0.25">
      <c r="B583" s="112"/>
      <c r="C583" s="112"/>
    </row>
    <row r="584" spans="2:3" x14ac:dyDescent="0.25">
      <c r="B584" s="112"/>
      <c r="C584" s="112"/>
    </row>
    <row r="585" spans="2:3" x14ac:dyDescent="0.25">
      <c r="B585" s="112"/>
      <c r="C585" s="112"/>
    </row>
    <row r="586" spans="2:3" x14ac:dyDescent="0.25">
      <c r="B586" s="112"/>
      <c r="C586" s="112"/>
    </row>
    <row r="587" spans="2:3" x14ac:dyDescent="0.25">
      <c r="B587" s="112"/>
      <c r="C587" s="112"/>
    </row>
    <row r="588" spans="2:3" x14ac:dyDescent="0.25">
      <c r="B588" s="112"/>
      <c r="C588" s="112"/>
    </row>
    <row r="589" spans="2:3" x14ac:dyDescent="0.25">
      <c r="B589" s="112"/>
      <c r="C589" s="112"/>
    </row>
    <row r="590" spans="2:3" x14ac:dyDescent="0.25">
      <c r="B590" s="112"/>
      <c r="C590" s="112"/>
    </row>
    <row r="591" spans="2:3" x14ac:dyDescent="0.25">
      <c r="B591" s="112"/>
      <c r="C591" s="112"/>
    </row>
    <row r="592" spans="2:3" x14ac:dyDescent="0.25">
      <c r="B592" s="112"/>
      <c r="C592" s="112"/>
    </row>
    <row r="593" spans="2:3" x14ac:dyDescent="0.25">
      <c r="B593" s="112"/>
      <c r="C593" s="112"/>
    </row>
    <row r="594" spans="2:3" x14ac:dyDescent="0.25">
      <c r="B594" s="112"/>
      <c r="C594" s="112"/>
    </row>
    <row r="595" spans="2:3" x14ac:dyDescent="0.25">
      <c r="B595" s="112"/>
      <c r="C595" s="112"/>
    </row>
    <row r="596" spans="2:3" x14ac:dyDescent="0.25">
      <c r="B596" s="112"/>
      <c r="C596" s="112"/>
    </row>
    <row r="597" spans="2:3" x14ac:dyDescent="0.25">
      <c r="B597" s="112"/>
      <c r="C597" s="112"/>
    </row>
    <row r="598" spans="2:3" x14ac:dyDescent="0.25">
      <c r="B598" s="112"/>
      <c r="C598" s="112"/>
    </row>
    <row r="599" spans="2:3" x14ac:dyDescent="0.25">
      <c r="B599" s="112"/>
      <c r="C599" s="112"/>
    </row>
    <row r="600" spans="2:3" x14ac:dyDescent="0.25">
      <c r="B600" s="112"/>
      <c r="C600" s="112"/>
    </row>
    <row r="601" spans="2:3" x14ac:dyDescent="0.25">
      <c r="B601" s="112"/>
      <c r="C601" s="112"/>
    </row>
    <row r="602" spans="2:3" x14ac:dyDescent="0.25">
      <c r="B602" s="112"/>
      <c r="C602" s="112"/>
    </row>
    <row r="603" spans="2:3" x14ac:dyDescent="0.25">
      <c r="B603" s="112"/>
      <c r="C603" s="112"/>
    </row>
    <row r="604" spans="2:3" x14ac:dyDescent="0.25">
      <c r="B604" s="112"/>
      <c r="C604" s="112"/>
    </row>
    <row r="605" spans="2:3" x14ac:dyDescent="0.25">
      <c r="B605" s="112"/>
      <c r="C605" s="112"/>
    </row>
    <row r="606" spans="2:3" x14ac:dyDescent="0.25">
      <c r="B606" s="112"/>
      <c r="C606" s="112"/>
    </row>
    <row r="607" spans="2:3" x14ac:dyDescent="0.25">
      <c r="B607" s="112"/>
      <c r="C607" s="112"/>
    </row>
    <row r="608" spans="2:3" x14ac:dyDescent="0.25">
      <c r="B608" s="112"/>
      <c r="C608" s="112"/>
    </row>
    <row r="609" spans="2:3" x14ac:dyDescent="0.25">
      <c r="B609" s="112"/>
      <c r="C609" s="112"/>
    </row>
    <row r="610" spans="2:3" x14ac:dyDescent="0.25">
      <c r="B610" s="112"/>
      <c r="C610" s="112"/>
    </row>
    <row r="611" spans="2:3" x14ac:dyDescent="0.25">
      <c r="B611" s="112"/>
      <c r="C611" s="112"/>
    </row>
    <row r="612" spans="2:3" x14ac:dyDescent="0.25">
      <c r="B612" s="112"/>
      <c r="C612" s="112"/>
    </row>
    <row r="613" spans="2:3" x14ac:dyDescent="0.25">
      <c r="B613" s="112"/>
      <c r="C613" s="112"/>
    </row>
    <row r="614" spans="2:3" x14ac:dyDescent="0.25">
      <c r="B614" s="112"/>
      <c r="C614" s="112"/>
    </row>
    <row r="615" spans="2:3" x14ac:dyDescent="0.25">
      <c r="B615" s="112"/>
      <c r="C615" s="112"/>
    </row>
    <row r="616" spans="2:3" x14ac:dyDescent="0.25">
      <c r="B616" s="112"/>
      <c r="C616" s="112"/>
    </row>
    <row r="617" spans="2:3" x14ac:dyDescent="0.25">
      <c r="B617" s="112"/>
      <c r="C617" s="112"/>
    </row>
    <row r="618" spans="2:3" x14ac:dyDescent="0.25">
      <c r="B618" s="112"/>
      <c r="C618" s="112"/>
    </row>
    <row r="619" spans="2:3" x14ac:dyDescent="0.25">
      <c r="B619" s="112"/>
      <c r="C619" s="112"/>
    </row>
    <row r="620" spans="2:3" x14ac:dyDescent="0.25">
      <c r="B620" s="112"/>
      <c r="C620" s="112"/>
    </row>
    <row r="621" spans="2:3" x14ac:dyDescent="0.25">
      <c r="B621" s="112"/>
      <c r="C621" s="112"/>
    </row>
    <row r="622" spans="2:3" x14ac:dyDescent="0.25">
      <c r="B622" s="112"/>
      <c r="C622" s="112"/>
    </row>
    <row r="623" spans="2:3" x14ac:dyDescent="0.25">
      <c r="B623" s="112"/>
      <c r="C623" s="112"/>
    </row>
    <row r="624" spans="2:3" x14ac:dyDescent="0.25">
      <c r="B624" s="112"/>
      <c r="C624" s="112"/>
    </row>
    <row r="625" spans="2:3" x14ac:dyDescent="0.25">
      <c r="B625" s="112"/>
      <c r="C625" s="112"/>
    </row>
    <row r="626" spans="2:3" x14ac:dyDescent="0.25">
      <c r="B626" s="112"/>
      <c r="C626" s="112"/>
    </row>
    <row r="627" spans="2:3" x14ac:dyDescent="0.25">
      <c r="B627" s="112"/>
      <c r="C627" s="112"/>
    </row>
    <row r="628" spans="2:3" x14ac:dyDescent="0.25">
      <c r="B628" s="112"/>
      <c r="C628" s="112"/>
    </row>
    <row r="629" spans="2:3" x14ac:dyDescent="0.25">
      <c r="B629" s="112"/>
      <c r="C629" s="112"/>
    </row>
    <row r="630" spans="2:3" x14ac:dyDescent="0.25">
      <c r="B630" s="112"/>
      <c r="C630" s="112"/>
    </row>
    <row r="631" spans="2:3" x14ac:dyDescent="0.25">
      <c r="B631" s="112"/>
      <c r="C631" s="112"/>
    </row>
    <row r="632" spans="2:3" x14ac:dyDescent="0.25">
      <c r="B632" s="112"/>
      <c r="C632" s="112"/>
    </row>
    <row r="633" spans="2:3" x14ac:dyDescent="0.25">
      <c r="B633" s="112"/>
      <c r="C633" s="112"/>
    </row>
    <row r="634" spans="2:3" x14ac:dyDescent="0.25">
      <c r="B634" s="112"/>
      <c r="C634" s="112"/>
    </row>
    <row r="635" spans="2:3" x14ac:dyDescent="0.25">
      <c r="B635" s="112"/>
      <c r="C635" s="112"/>
    </row>
    <row r="636" spans="2:3" x14ac:dyDescent="0.25">
      <c r="B636" s="112"/>
      <c r="C636" s="112"/>
    </row>
    <row r="637" spans="2:3" x14ac:dyDescent="0.25">
      <c r="B637" s="112"/>
      <c r="C637" s="112"/>
    </row>
    <row r="638" spans="2:3" x14ac:dyDescent="0.25">
      <c r="B638" s="112"/>
      <c r="C638" s="112"/>
    </row>
    <row r="639" spans="2:3" x14ac:dyDescent="0.25">
      <c r="B639" s="112"/>
      <c r="C639" s="112"/>
    </row>
    <row r="640" spans="2:3" x14ac:dyDescent="0.25">
      <c r="B640" s="112"/>
      <c r="C640" s="112"/>
    </row>
    <row r="641" spans="2:3" x14ac:dyDescent="0.25">
      <c r="B641" s="112"/>
      <c r="C641" s="112"/>
    </row>
    <row r="642" spans="2:3" x14ac:dyDescent="0.25">
      <c r="B642" s="112"/>
      <c r="C642" s="112"/>
    </row>
    <row r="643" spans="2:3" x14ac:dyDescent="0.25">
      <c r="B643" s="112"/>
      <c r="C643" s="112"/>
    </row>
    <row r="644" spans="2:3" x14ac:dyDescent="0.25">
      <c r="B644" s="112"/>
      <c r="C644" s="112"/>
    </row>
    <row r="645" spans="2:3" x14ac:dyDescent="0.25">
      <c r="B645" s="112"/>
      <c r="C645" s="112"/>
    </row>
    <row r="646" spans="2:3" x14ac:dyDescent="0.25">
      <c r="B646" s="112"/>
      <c r="C646" s="112"/>
    </row>
    <row r="647" spans="2:3" x14ac:dyDescent="0.25">
      <c r="B647" s="112"/>
      <c r="C647" s="112"/>
    </row>
    <row r="648" spans="2:3" x14ac:dyDescent="0.25">
      <c r="B648" s="112"/>
      <c r="C648" s="112"/>
    </row>
    <row r="649" spans="2:3" x14ac:dyDescent="0.25">
      <c r="B649" s="112"/>
      <c r="C649" s="112"/>
    </row>
    <row r="650" spans="2:3" x14ac:dyDescent="0.25">
      <c r="B650" s="112"/>
      <c r="C650" s="112"/>
    </row>
    <row r="651" spans="2:3" x14ac:dyDescent="0.25">
      <c r="B651" s="112"/>
      <c r="C651" s="112"/>
    </row>
    <row r="652" spans="2:3" x14ac:dyDescent="0.25">
      <c r="B652" s="112"/>
      <c r="C652" s="112"/>
    </row>
    <row r="653" spans="2:3" x14ac:dyDescent="0.25">
      <c r="B653" s="112"/>
      <c r="C653" s="112"/>
    </row>
    <row r="654" spans="2:3" x14ac:dyDescent="0.25">
      <c r="B654" s="112"/>
      <c r="C654" s="112"/>
    </row>
    <row r="655" spans="2:3" x14ac:dyDescent="0.25">
      <c r="B655" s="112"/>
      <c r="C655" s="112"/>
    </row>
    <row r="656" spans="2:3" x14ac:dyDescent="0.25">
      <c r="B656" s="112"/>
      <c r="C656" s="112"/>
    </row>
    <row r="657" spans="2:3" x14ac:dyDescent="0.25">
      <c r="B657" s="112"/>
      <c r="C657" s="112"/>
    </row>
    <row r="658" spans="2:3" x14ac:dyDescent="0.25">
      <c r="B658" s="112"/>
      <c r="C658" s="112"/>
    </row>
    <row r="659" spans="2:3" x14ac:dyDescent="0.25">
      <c r="B659" s="112"/>
      <c r="C659" s="112"/>
    </row>
    <row r="660" spans="2:3" x14ac:dyDescent="0.25">
      <c r="B660" s="112"/>
      <c r="C660" s="112"/>
    </row>
    <row r="661" spans="2:3" x14ac:dyDescent="0.25">
      <c r="B661" s="112"/>
      <c r="C661" s="112"/>
    </row>
    <row r="662" spans="2:3" x14ac:dyDescent="0.25">
      <c r="B662" s="112"/>
      <c r="C662" s="112"/>
    </row>
    <row r="663" spans="2:3" x14ac:dyDescent="0.25">
      <c r="B663" s="112"/>
      <c r="C663" s="112"/>
    </row>
    <row r="664" spans="2:3" x14ac:dyDescent="0.25">
      <c r="B664" s="112"/>
      <c r="C664" s="112"/>
    </row>
    <row r="665" spans="2:3" x14ac:dyDescent="0.25">
      <c r="B665" s="112"/>
      <c r="C665" s="112"/>
    </row>
    <row r="666" spans="2:3" x14ac:dyDescent="0.25">
      <c r="B666" s="112"/>
      <c r="C666" s="112"/>
    </row>
    <row r="667" spans="2:3" x14ac:dyDescent="0.25">
      <c r="B667" s="112"/>
      <c r="C667" s="112"/>
    </row>
    <row r="668" spans="2:3" x14ac:dyDescent="0.25">
      <c r="B668" s="112"/>
      <c r="C668" s="112"/>
    </row>
    <row r="669" spans="2:3" x14ac:dyDescent="0.25">
      <c r="B669" s="112"/>
      <c r="C669" s="112"/>
    </row>
    <row r="670" spans="2:3" x14ac:dyDescent="0.25">
      <c r="B670" s="112"/>
      <c r="C670" s="112"/>
    </row>
    <row r="671" spans="2:3" x14ac:dyDescent="0.25">
      <c r="B671" s="112"/>
      <c r="C671" s="112"/>
    </row>
    <row r="672" spans="2:3" x14ac:dyDescent="0.25">
      <c r="B672" s="112"/>
      <c r="C672" s="112"/>
    </row>
    <row r="673" spans="2:3" x14ac:dyDescent="0.25">
      <c r="B673" s="112"/>
      <c r="C673" s="112"/>
    </row>
    <row r="674" spans="2:3" x14ac:dyDescent="0.25">
      <c r="B674" s="112"/>
      <c r="C674" s="112"/>
    </row>
    <row r="675" spans="2:3" x14ac:dyDescent="0.25">
      <c r="B675" s="112"/>
      <c r="C675" s="112"/>
    </row>
    <row r="676" spans="2:3" x14ac:dyDescent="0.25">
      <c r="B676" s="112"/>
      <c r="C676" s="112"/>
    </row>
    <row r="677" spans="2:3" x14ac:dyDescent="0.25">
      <c r="B677" s="112"/>
      <c r="C677" s="112"/>
    </row>
    <row r="678" spans="2:3" x14ac:dyDescent="0.25">
      <c r="B678" s="112"/>
      <c r="C678" s="112"/>
    </row>
    <row r="679" spans="2:3" x14ac:dyDescent="0.25">
      <c r="B679" s="112"/>
      <c r="C679" s="112"/>
    </row>
    <row r="680" spans="2:3" x14ac:dyDescent="0.25">
      <c r="B680" s="112"/>
      <c r="C680" s="112"/>
    </row>
    <row r="681" spans="2:3" x14ac:dyDescent="0.25">
      <c r="B681" s="112"/>
      <c r="C681" s="112"/>
    </row>
    <row r="682" spans="2:3" x14ac:dyDescent="0.25">
      <c r="B682" s="112"/>
      <c r="C682" s="112"/>
    </row>
    <row r="683" spans="2:3" x14ac:dyDescent="0.25">
      <c r="B683" s="112"/>
      <c r="C683" s="112"/>
    </row>
    <row r="684" spans="2:3" x14ac:dyDescent="0.25">
      <c r="B684" s="112"/>
      <c r="C684" s="112"/>
    </row>
    <row r="685" spans="2:3" x14ac:dyDescent="0.25">
      <c r="B685" s="112"/>
      <c r="C685" s="112"/>
    </row>
    <row r="686" spans="2:3" x14ac:dyDescent="0.25">
      <c r="B686" s="112"/>
      <c r="C686" s="112"/>
    </row>
    <row r="687" spans="2:3" x14ac:dyDescent="0.25">
      <c r="B687" s="112"/>
      <c r="C687" s="112"/>
    </row>
    <row r="688" spans="2:3" x14ac:dyDescent="0.25">
      <c r="B688" s="112"/>
      <c r="C688" s="112"/>
    </row>
    <row r="689" spans="2:3" x14ac:dyDescent="0.25">
      <c r="B689" s="112"/>
      <c r="C689" s="112"/>
    </row>
    <row r="690" spans="2:3" x14ac:dyDescent="0.25">
      <c r="B690" s="112"/>
      <c r="C690" s="112"/>
    </row>
    <row r="691" spans="2:3" x14ac:dyDescent="0.25">
      <c r="B691" s="112"/>
      <c r="C691" s="112"/>
    </row>
    <row r="692" spans="2:3" x14ac:dyDescent="0.25">
      <c r="B692" s="112"/>
      <c r="C692" s="112"/>
    </row>
    <row r="693" spans="2:3" x14ac:dyDescent="0.25">
      <c r="B693" s="112"/>
      <c r="C693" s="112"/>
    </row>
    <row r="694" spans="2:3" x14ac:dyDescent="0.25">
      <c r="B694" s="112"/>
      <c r="C694" s="112"/>
    </row>
    <row r="695" spans="2:3" x14ac:dyDescent="0.25">
      <c r="B695" s="112"/>
      <c r="C695" s="112"/>
    </row>
    <row r="696" spans="2:3" x14ac:dyDescent="0.25">
      <c r="B696" s="112"/>
      <c r="C696" s="112"/>
    </row>
    <row r="697" spans="2:3" x14ac:dyDescent="0.25">
      <c r="B697" s="112"/>
      <c r="C697" s="112"/>
    </row>
    <row r="698" spans="2:3" x14ac:dyDescent="0.25">
      <c r="B698" s="112"/>
      <c r="C698" s="112"/>
    </row>
    <row r="699" spans="2:3" x14ac:dyDescent="0.25">
      <c r="B699" s="112"/>
      <c r="C699" s="112"/>
    </row>
    <row r="700" spans="2:3" x14ac:dyDescent="0.25">
      <c r="B700" s="112"/>
      <c r="C700" s="112"/>
    </row>
    <row r="701" spans="2:3" x14ac:dyDescent="0.25">
      <c r="B701" s="112"/>
      <c r="C701" s="112"/>
    </row>
    <row r="702" spans="2:3" x14ac:dyDescent="0.25">
      <c r="B702" s="112"/>
      <c r="C702" s="112"/>
    </row>
    <row r="703" spans="2:3" x14ac:dyDescent="0.25">
      <c r="B703" s="112"/>
      <c r="C703" s="112"/>
    </row>
    <row r="704" spans="2:3" x14ac:dyDescent="0.25">
      <c r="B704" s="112"/>
      <c r="C704" s="112"/>
    </row>
    <row r="705" spans="2:3" x14ac:dyDescent="0.25">
      <c r="B705" s="112"/>
      <c r="C705" s="112"/>
    </row>
    <row r="706" spans="2:3" x14ac:dyDescent="0.25">
      <c r="B706" s="112"/>
      <c r="C706" s="112"/>
    </row>
    <row r="707" spans="2:3" x14ac:dyDescent="0.25">
      <c r="B707" s="112"/>
      <c r="C707" s="112"/>
    </row>
    <row r="708" spans="2:3" x14ac:dyDescent="0.25">
      <c r="B708" s="112"/>
      <c r="C708" s="112"/>
    </row>
    <row r="709" spans="2:3" x14ac:dyDescent="0.25">
      <c r="B709" s="112"/>
      <c r="C709" s="112"/>
    </row>
    <row r="710" spans="2:3" x14ac:dyDescent="0.25">
      <c r="B710" s="112"/>
      <c r="C710" s="112"/>
    </row>
    <row r="711" spans="2:3" x14ac:dyDescent="0.25">
      <c r="B711" s="112"/>
      <c r="C711" s="112"/>
    </row>
    <row r="712" spans="2:3" x14ac:dyDescent="0.25">
      <c r="B712" s="112"/>
      <c r="C712" s="112"/>
    </row>
    <row r="713" spans="2:3" x14ac:dyDescent="0.25">
      <c r="B713" s="112"/>
      <c r="C713" s="112"/>
    </row>
    <row r="714" spans="2:3" x14ac:dyDescent="0.25">
      <c r="B714" s="112"/>
      <c r="C714" s="112"/>
    </row>
    <row r="715" spans="2:3" x14ac:dyDescent="0.25">
      <c r="B715" s="112"/>
      <c r="C715" s="112"/>
    </row>
    <row r="716" spans="2:3" x14ac:dyDescent="0.25">
      <c r="B716" s="112"/>
      <c r="C716" s="112"/>
    </row>
    <row r="717" spans="2:3" x14ac:dyDescent="0.25">
      <c r="B717" s="112"/>
      <c r="C717" s="112"/>
    </row>
    <row r="718" spans="2:3" x14ac:dyDescent="0.25">
      <c r="B718" s="112"/>
      <c r="C718" s="112"/>
    </row>
    <row r="719" spans="2:3" x14ac:dyDescent="0.25">
      <c r="B719" s="112"/>
      <c r="C719" s="112"/>
    </row>
    <row r="720" spans="2:3" x14ac:dyDescent="0.25">
      <c r="B720" s="112"/>
      <c r="C720" s="112"/>
    </row>
    <row r="721" spans="2:3" x14ac:dyDescent="0.25">
      <c r="B721" s="112"/>
      <c r="C721" s="112"/>
    </row>
    <row r="722" spans="2:3" x14ac:dyDescent="0.25">
      <c r="B722" s="112"/>
      <c r="C722" s="112"/>
    </row>
    <row r="723" spans="2:3" x14ac:dyDescent="0.25">
      <c r="B723" s="112"/>
      <c r="C723" s="112"/>
    </row>
    <row r="724" spans="2:3" x14ac:dyDescent="0.25">
      <c r="B724" s="112"/>
      <c r="C724" s="112"/>
    </row>
    <row r="725" spans="2:3" x14ac:dyDescent="0.25">
      <c r="B725" s="112"/>
      <c r="C725" s="112"/>
    </row>
    <row r="726" spans="2:3" x14ac:dyDescent="0.25">
      <c r="B726" s="112"/>
      <c r="C726" s="112"/>
    </row>
    <row r="727" spans="2:3" x14ac:dyDescent="0.25">
      <c r="B727" s="112"/>
      <c r="C727" s="112"/>
    </row>
    <row r="728" spans="2:3" x14ac:dyDescent="0.25">
      <c r="B728" s="112"/>
      <c r="C728" s="112"/>
    </row>
    <row r="729" spans="2:3" x14ac:dyDescent="0.25">
      <c r="B729" s="112"/>
      <c r="C729" s="112"/>
    </row>
    <row r="730" spans="2:3" x14ac:dyDescent="0.25">
      <c r="B730" s="112"/>
      <c r="C730" s="112"/>
    </row>
    <row r="731" spans="2:3" x14ac:dyDescent="0.25">
      <c r="B731" s="112"/>
      <c r="C731" s="112"/>
    </row>
    <row r="732" spans="2:3" x14ac:dyDescent="0.25">
      <c r="B732" s="112"/>
      <c r="C732" s="112"/>
    </row>
    <row r="733" spans="2:3" x14ac:dyDescent="0.25">
      <c r="B733" s="112"/>
      <c r="C733" s="112"/>
    </row>
    <row r="734" spans="2:3" x14ac:dyDescent="0.25">
      <c r="B734" s="112"/>
      <c r="C734" s="112"/>
    </row>
    <row r="735" spans="2:3" x14ac:dyDescent="0.25">
      <c r="B735" s="112"/>
      <c r="C735" s="112"/>
    </row>
    <row r="736" spans="2:3" x14ac:dyDescent="0.25">
      <c r="B736" s="112"/>
      <c r="C736" s="112"/>
    </row>
    <row r="737" spans="2:3" x14ac:dyDescent="0.25">
      <c r="B737" s="112"/>
      <c r="C737" s="112"/>
    </row>
    <row r="738" spans="2:3" x14ac:dyDescent="0.25">
      <c r="B738" s="112"/>
      <c r="C738" s="112"/>
    </row>
    <row r="739" spans="2:3" x14ac:dyDescent="0.25">
      <c r="B739" s="112"/>
      <c r="C739" s="112"/>
    </row>
    <row r="740" spans="2:3" x14ac:dyDescent="0.25">
      <c r="B740" s="112"/>
      <c r="C740" s="112"/>
    </row>
    <row r="741" spans="2:3" x14ac:dyDescent="0.25">
      <c r="B741" s="112"/>
      <c r="C741" s="112"/>
    </row>
    <row r="742" spans="2:3" x14ac:dyDescent="0.25">
      <c r="B742" s="112"/>
      <c r="C742" s="112"/>
    </row>
    <row r="743" spans="2:3" x14ac:dyDescent="0.25">
      <c r="B743" s="112"/>
      <c r="C743" s="112"/>
    </row>
    <row r="744" spans="2:3" x14ac:dyDescent="0.25">
      <c r="B744" s="112"/>
      <c r="C744" s="112"/>
    </row>
    <row r="745" spans="2:3" x14ac:dyDescent="0.25">
      <c r="B745" s="112"/>
      <c r="C745" s="112"/>
    </row>
    <row r="746" spans="2:3" x14ac:dyDescent="0.25">
      <c r="B746" s="112"/>
      <c r="C746" s="112"/>
    </row>
    <row r="747" spans="2:3" x14ac:dyDescent="0.25">
      <c r="B747" s="112"/>
      <c r="C747" s="112"/>
    </row>
    <row r="748" spans="2:3" x14ac:dyDescent="0.25">
      <c r="B748" s="112"/>
      <c r="C748" s="112"/>
    </row>
    <row r="749" spans="2:3" x14ac:dyDescent="0.25">
      <c r="B749" s="112"/>
      <c r="C749" s="112"/>
    </row>
    <row r="750" spans="2:3" x14ac:dyDescent="0.25">
      <c r="B750" s="112"/>
      <c r="C750" s="112"/>
    </row>
    <row r="751" spans="2:3" x14ac:dyDescent="0.25">
      <c r="B751" s="112"/>
      <c r="C751" s="112"/>
    </row>
    <row r="752" spans="2:3" x14ac:dyDescent="0.25">
      <c r="B752" s="112"/>
      <c r="C752" s="112"/>
    </row>
    <row r="753" spans="2:3" x14ac:dyDescent="0.25">
      <c r="B753" s="112"/>
      <c r="C753" s="112"/>
    </row>
    <row r="754" spans="2:3" x14ac:dyDescent="0.25">
      <c r="B754" s="112"/>
      <c r="C754" s="112"/>
    </row>
    <row r="755" spans="2:3" x14ac:dyDescent="0.25">
      <c r="B755" s="112"/>
      <c r="C755" s="112"/>
    </row>
    <row r="756" spans="2:3" x14ac:dyDescent="0.25">
      <c r="B756" s="112"/>
      <c r="C756" s="112"/>
    </row>
    <row r="757" spans="2:3" x14ac:dyDescent="0.25">
      <c r="B757" s="112"/>
      <c r="C757" s="112"/>
    </row>
    <row r="758" spans="2:3" x14ac:dyDescent="0.25">
      <c r="B758" s="112"/>
      <c r="C758" s="112"/>
    </row>
    <row r="759" spans="2:3" x14ac:dyDescent="0.25">
      <c r="B759" s="112"/>
      <c r="C759" s="112"/>
    </row>
    <row r="760" spans="2:3" x14ac:dyDescent="0.25">
      <c r="B760" s="112"/>
      <c r="C760" s="112"/>
    </row>
    <row r="761" spans="2:3" x14ac:dyDescent="0.25">
      <c r="B761" s="112"/>
      <c r="C761" s="112"/>
    </row>
    <row r="762" spans="2:3" x14ac:dyDescent="0.25">
      <c r="B762" s="112"/>
      <c r="C762" s="112"/>
    </row>
    <row r="763" spans="2:3" x14ac:dyDescent="0.25">
      <c r="B763" s="112"/>
      <c r="C763" s="112"/>
    </row>
    <row r="764" spans="2:3" x14ac:dyDescent="0.25">
      <c r="B764" s="112"/>
      <c r="C764" s="112"/>
    </row>
    <row r="765" spans="2:3" x14ac:dyDescent="0.25">
      <c r="B765" s="112"/>
      <c r="C765" s="112"/>
    </row>
    <row r="766" spans="2:3" x14ac:dyDescent="0.25">
      <c r="B766" s="112"/>
      <c r="C766" s="112"/>
    </row>
    <row r="767" spans="2:3" x14ac:dyDescent="0.25">
      <c r="B767" s="112"/>
      <c r="C767" s="112"/>
    </row>
    <row r="768" spans="2:3" x14ac:dyDescent="0.25">
      <c r="B768" s="112"/>
      <c r="C768" s="112"/>
    </row>
    <row r="769" spans="2:3" x14ac:dyDescent="0.25">
      <c r="B769" s="112"/>
      <c r="C769" s="112"/>
    </row>
    <row r="770" spans="2:3" x14ac:dyDescent="0.25">
      <c r="B770" s="112"/>
      <c r="C770" s="112"/>
    </row>
    <row r="771" spans="2:3" x14ac:dyDescent="0.25">
      <c r="B771" s="112"/>
      <c r="C771" s="112"/>
    </row>
    <row r="772" spans="2:3" x14ac:dyDescent="0.25">
      <c r="B772" s="112"/>
      <c r="C772" s="112"/>
    </row>
    <row r="773" spans="2:3" x14ac:dyDescent="0.25">
      <c r="B773" s="112"/>
      <c r="C773" s="112"/>
    </row>
    <row r="774" spans="2:3" x14ac:dyDescent="0.25">
      <c r="B774" s="112"/>
      <c r="C774" s="112"/>
    </row>
    <row r="775" spans="2:3" x14ac:dyDescent="0.25">
      <c r="B775" s="112"/>
      <c r="C775" s="112"/>
    </row>
    <row r="776" spans="2:3" x14ac:dyDescent="0.25">
      <c r="B776" s="112"/>
      <c r="C776" s="112"/>
    </row>
    <row r="777" spans="2:3" x14ac:dyDescent="0.25">
      <c r="B777" s="112"/>
      <c r="C777" s="112"/>
    </row>
    <row r="778" spans="2:3" x14ac:dyDescent="0.25">
      <c r="B778" s="112"/>
      <c r="C778" s="112"/>
    </row>
    <row r="779" spans="2:3" x14ac:dyDescent="0.25">
      <c r="B779" s="112"/>
      <c r="C779" s="112"/>
    </row>
    <row r="780" spans="2:3" x14ac:dyDescent="0.25">
      <c r="B780" s="112"/>
      <c r="C780" s="112"/>
    </row>
    <row r="781" spans="2:3" x14ac:dyDescent="0.25">
      <c r="B781" s="112"/>
      <c r="C781" s="112"/>
    </row>
    <row r="782" spans="2:3" x14ac:dyDescent="0.25">
      <c r="B782" s="112"/>
      <c r="C782" s="112"/>
    </row>
    <row r="783" spans="2:3" x14ac:dyDescent="0.25">
      <c r="B783" s="112"/>
      <c r="C783" s="112"/>
    </row>
    <row r="784" spans="2:3" x14ac:dyDescent="0.25">
      <c r="B784" s="112"/>
      <c r="C784" s="112"/>
    </row>
    <row r="785" spans="2:3" x14ac:dyDescent="0.25">
      <c r="B785" s="112"/>
      <c r="C785" s="112"/>
    </row>
    <row r="786" spans="2:3" x14ac:dyDescent="0.25">
      <c r="B786" s="112"/>
      <c r="C786" s="112"/>
    </row>
    <row r="787" spans="2:3" x14ac:dyDescent="0.25">
      <c r="B787" s="112"/>
      <c r="C787" s="112"/>
    </row>
    <row r="788" spans="2:3" x14ac:dyDescent="0.25">
      <c r="B788" s="112"/>
      <c r="C788" s="112"/>
    </row>
    <row r="789" spans="2:3" x14ac:dyDescent="0.25">
      <c r="B789" s="112"/>
      <c r="C789" s="112"/>
    </row>
    <row r="790" spans="2:3" x14ac:dyDescent="0.25">
      <c r="B790" s="112"/>
      <c r="C790" s="112"/>
    </row>
    <row r="791" spans="2:3" x14ac:dyDescent="0.25">
      <c r="B791" s="112"/>
      <c r="C791" s="112"/>
    </row>
    <row r="792" spans="2:3" x14ac:dyDescent="0.25">
      <c r="B792" s="112"/>
      <c r="C792" s="112"/>
    </row>
    <row r="793" spans="2:3" x14ac:dyDescent="0.25">
      <c r="B793" s="112"/>
      <c r="C793" s="112"/>
    </row>
    <row r="794" spans="2:3" x14ac:dyDescent="0.25">
      <c r="B794" s="112"/>
      <c r="C794" s="112"/>
    </row>
    <row r="795" spans="2:3" x14ac:dyDescent="0.25">
      <c r="B795" s="112"/>
      <c r="C795" s="112"/>
    </row>
    <row r="796" spans="2:3" x14ac:dyDescent="0.25">
      <c r="B796" s="112"/>
      <c r="C796" s="112"/>
    </row>
    <row r="797" spans="2:3" x14ac:dyDescent="0.25">
      <c r="B797" s="112"/>
      <c r="C797" s="112"/>
    </row>
    <row r="798" spans="2:3" x14ac:dyDescent="0.25">
      <c r="B798" s="112"/>
      <c r="C798" s="112"/>
    </row>
    <row r="799" spans="2:3" x14ac:dyDescent="0.25">
      <c r="B799" s="112"/>
      <c r="C799" s="112"/>
    </row>
    <row r="800" spans="2:3" x14ac:dyDescent="0.25">
      <c r="B800" s="112"/>
      <c r="C800" s="112"/>
    </row>
    <row r="801" spans="2:3" x14ac:dyDescent="0.25">
      <c r="B801" s="112"/>
      <c r="C801" s="112"/>
    </row>
    <row r="802" spans="2:3" x14ac:dyDescent="0.25">
      <c r="B802" s="112"/>
      <c r="C802" s="112"/>
    </row>
    <row r="803" spans="2:3" x14ac:dyDescent="0.25">
      <c r="B803" s="112"/>
      <c r="C803" s="112"/>
    </row>
    <row r="804" spans="2:3" x14ac:dyDescent="0.25">
      <c r="B804" s="112"/>
      <c r="C804" s="112"/>
    </row>
    <row r="805" spans="2:3" x14ac:dyDescent="0.25">
      <c r="B805" s="112"/>
      <c r="C805" s="112"/>
    </row>
    <row r="806" spans="2:3" x14ac:dyDescent="0.25">
      <c r="B806" s="112"/>
      <c r="C806" s="112"/>
    </row>
    <row r="807" spans="2:3" x14ac:dyDescent="0.25">
      <c r="B807" s="112"/>
      <c r="C807" s="112"/>
    </row>
    <row r="808" spans="2:3" x14ac:dyDescent="0.25">
      <c r="B808" s="112"/>
      <c r="C808" s="112"/>
    </row>
    <row r="809" spans="2:3" x14ac:dyDescent="0.25">
      <c r="B809" s="112"/>
      <c r="C809" s="112"/>
    </row>
    <row r="810" spans="2:3" x14ac:dyDescent="0.25">
      <c r="B810" s="112"/>
      <c r="C810" s="112"/>
    </row>
    <row r="811" spans="2:3" x14ac:dyDescent="0.25">
      <c r="B811" s="112"/>
      <c r="C811" s="112"/>
    </row>
    <row r="812" spans="2:3" x14ac:dyDescent="0.25">
      <c r="B812" s="112"/>
      <c r="C812" s="112"/>
    </row>
    <row r="813" spans="2:3" x14ac:dyDescent="0.25">
      <c r="B813" s="112"/>
      <c r="C813" s="112"/>
    </row>
    <row r="814" spans="2:3" x14ac:dyDescent="0.25">
      <c r="B814" s="112"/>
      <c r="C814" s="112"/>
    </row>
    <row r="815" spans="2:3" x14ac:dyDescent="0.25">
      <c r="B815" s="112"/>
      <c r="C815" s="112"/>
    </row>
    <row r="816" spans="2:3" x14ac:dyDescent="0.25">
      <c r="B816" s="112"/>
      <c r="C816" s="112"/>
    </row>
    <row r="817" spans="2:3" x14ac:dyDescent="0.25">
      <c r="B817" s="112"/>
      <c r="C817" s="112"/>
    </row>
    <row r="818" spans="2:3" x14ac:dyDescent="0.25">
      <c r="B818" s="112"/>
      <c r="C818" s="112"/>
    </row>
    <row r="819" spans="2:3" x14ac:dyDescent="0.25">
      <c r="B819" s="112"/>
      <c r="C819" s="112"/>
    </row>
    <row r="820" spans="2:3" x14ac:dyDescent="0.25">
      <c r="B820" s="112"/>
      <c r="C820" s="112"/>
    </row>
    <row r="821" spans="2:3" x14ac:dyDescent="0.25">
      <c r="B821" s="112"/>
      <c r="C821" s="112"/>
    </row>
    <row r="822" spans="2:3" x14ac:dyDescent="0.25">
      <c r="B822" s="112"/>
      <c r="C822" s="112"/>
    </row>
    <row r="823" spans="2:3" x14ac:dyDescent="0.25">
      <c r="B823" s="112"/>
      <c r="C823" s="112"/>
    </row>
    <row r="824" spans="2:3" x14ac:dyDescent="0.25">
      <c r="B824" s="112"/>
      <c r="C824" s="112"/>
    </row>
    <row r="825" spans="2:3" x14ac:dyDescent="0.25">
      <c r="B825" s="112"/>
      <c r="C825" s="112"/>
    </row>
    <row r="826" spans="2:3" x14ac:dyDescent="0.25">
      <c r="B826" s="112"/>
      <c r="C826" s="112"/>
    </row>
    <row r="827" spans="2:3" x14ac:dyDescent="0.25">
      <c r="B827" s="112"/>
      <c r="C827" s="112"/>
    </row>
    <row r="828" spans="2:3" x14ac:dyDescent="0.25">
      <c r="B828" s="112"/>
      <c r="C828" s="112"/>
    </row>
    <row r="829" spans="2:3" x14ac:dyDescent="0.25">
      <c r="B829" s="112"/>
      <c r="C829" s="112"/>
    </row>
    <row r="830" spans="2:3" x14ac:dyDescent="0.25">
      <c r="B830" s="112"/>
      <c r="C830" s="112"/>
    </row>
    <row r="831" spans="2:3" x14ac:dyDescent="0.25">
      <c r="B831" s="112"/>
      <c r="C831" s="112"/>
    </row>
    <row r="832" spans="2:3" x14ac:dyDescent="0.25">
      <c r="B832" s="112"/>
      <c r="C832" s="112"/>
    </row>
    <row r="833" spans="2:3" x14ac:dyDescent="0.25">
      <c r="B833" s="112"/>
      <c r="C833" s="112"/>
    </row>
    <row r="834" spans="2:3" x14ac:dyDescent="0.25">
      <c r="B834" s="112"/>
      <c r="C834" s="112"/>
    </row>
    <row r="835" spans="2:3" x14ac:dyDescent="0.25">
      <c r="B835" s="112"/>
      <c r="C835" s="112"/>
    </row>
    <row r="836" spans="2:3" x14ac:dyDescent="0.25">
      <c r="B836" s="112"/>
      <c r="C836" s="112"/>
    </row>
    <row r="837" spans="2:3" x14ac:dyDescent="0.25">
      <c r="B837" s="112"/>
      <c r="C837" s="112"/>
    </row>
    <row r="838" spans="2:3" x14ac:dyDescent="0.25">
      <c r="B838" s="112"/>
      <c r="C838" s="112"/>
    </row>
    <row r="839" spans="2:3" x14ac:dyDescent="0.25">
      <c r="B839" s="112"/>
      <c r="C839" s="112"/>
    </row>
    <row r="840" spans="2:3" x14ac:dyDescent="0.25">
      <c r="B840" s="112"/>
      <c r="C840" s="112"/>
    </row>
    <row r="841" spans="2:3" x14ac:dyDescent="0.25">
      <c r="B841" s="112"/>
      <c r="C841" s="112"/>
    </row>
    <row r="842" spans="2:3" x14ac:dyDescent="0.25">
      <c r="B842" s="112"/>
      <c r="C842" s="112"/>
    </row>
    <row r="843" spans="2:3" x14ac:dyDescent="0.25">
      <c r="B843" s="112"/>
      <c r="C843" s="112"/>
    </row>
    <row r="844" spans="2:3" x14ac:dyDescent="0.25">
      <c r="B844" s="112"/>
      <c r="C844" s="112"/>
    </row>
    <row r="845" spans="2:3" x14ac:dyDescent="0.25">
      <c r="B845" s="112"/>
      <c r="C845" s="112"/>
    </row>
    <row r="846" spans="2:3" x14ac:dyDescent="0.25">
      <c r="B846" s="112"/>
      <c r="C846" s="112"/>
    </row>
    <row r="847" spans="2:3" x14ac:dyDescent="0.25">
      <c r="B847" s="112"/>
      <c r="C847" s="112"/>
    </row>
    <row r="848" spans="2:3" x14ac:dyDescent="0.25">
      <c r="B848" s="112"/>
      <c r="C848" s="112"/>
    </row>
    <row r="849" spans="2:3" x14ac:dyDescent="0.25">
      <c r="B849" s="112"/>
      <c r="C849" s="112"/>
    </row>
    <row r="850" spans="2:3" x14ac:dyDescent="0.25">
      <c r="B850" s="112"/>
      <c r="C850" s="112"/>
    </row>
    <row r="851" spans="2:3" x14ac:dyDescent="0.25">
      <c r="B851" s="112"/>
      <c r="C851" s="112"/>
    </row>
    <row r="852" spans="2:3" x14ac:dyDescent="0.25">
      <c r="B852" s="112"/>
      <c r="C852" s="112"/>
    </row>
    <row r="853" spans="2:3" x14ac:dyDescent="0.25">
      <c r="B853" s="112"/>
      <c r="C853" s="112"/>
    </row>
    <row r="854" spans="2:3" x14ac:dyDescent="0.25">
      <c r="B854" s="112"/>
      <c r="C854" s="112"/>
    </row>
    <row r="855" spans="2:3" x14ac:dyDescent="0.25">
      <c r="B855" s="112"/>
      <c r="C855" s="112"/>
    </row>
    <row r="856" spans="2:3" x14ac:dyDescent="0.25">
      <c r="B856" s="112"/>
      <c r="C856" s="112"/>
    </row>
    <row r="857" spans="2:3" x14ac:dyDescent="0.25">
      <c r="B857" s="112"/>
      <c r="C857" s="112"/>
    </row>
    <row r="858" spans="2:3" x14ac:dyDescent="0.25">
      <c r="B858" s="112"/>
      <c r="C858" s="112"/>
    </row>
    <row r="859" spans="2:3" x14ac:dyDescent="0.25">
      <c r="B859" s="112"/>
      <c r="C859" s="112"/>
    </row>
    <row r="860" spans="2:3" x14ac:dyDescent="0.25">
      <c r="B860" s="112"/>
      <c r="C860" s="112"/>
    </row>
    <row r="861" spans="2:3" x14ac:dyDescent="0.25">
      <c r="B861" s="112"/>
      <c r="C861" s="112"/>
    </row>
    <row r="862" spans="2:3" x14ac:dyDescent="0.25">
      <c r="B862" s="112"/>
      <c r="C862" s="112"/>
    </row>
    <row r="863" spans="2:3" x14ac:dyDescent="0.25">
      <c r="B863" s="112"/>
      <c r="C863" s="112"/>
    </row>
    <row r="864" spans="2:3" x14ac:dyDescent="0.25">
      <c r="B864" s="112"/>
      <c r="C864" s="112"/>
    </row>
    <row r="865" spans="2:3" x14ac:dyDescent="0.25">
      <c r="B865" s="112"/>
      <c r="C865" s="112"/>
    </row>
    <row r="866" spans="2:3" x14ac:dyDescent="0.25">
      <c r="B866" s="112"/>
      <c r="C866" s="112"/>
    </row>
    <row r="867" spans="2:3" x14ac:dyDescent="0.25">
      <c r="B867" s="112"/>
      <c r="C867" s="112"/>
    </row>
    <row r="868" spans="2:3" x14ac:dyDescent="0.25">
      <c r="B868" s="112"/>
      <c r="C868" s="112"/>
    </row>
    <row r="869" spans="2:3" x14ac:dyDescent="0.25">
      <c r="B869" s="112"/>
      <c r="C869" s="112"/>
    </row>
    <row r="870" spans="2:3" x14ac:dyDescent="0.25">
      <c r="B870" s="112"/>
      <c r="C870" s="112"/>
    </row>
    <row r="871" spans="2:3" x14ac:dyDescent="0.25">
      <c r="B871" s="112"/>
      <c r="C871" s="112"/>
    </row>
    <row r="872" spans="2:3" x14ac:dyDescent="0.25">
      <c r="B872" s="112"/>
      <c r="C872" s="112"/>
    </row>
    <row r="873" spans="2:3" x14ac:dyDescent="0.25">
      <c r="B873" s="112"/>
      <c r="C873" s="112"/>
    </row>
    <row r="874" spans="2:3" x14ac:dyDescent="0.25">
      <c r="B874" s="112"/>
      <c r="C874" s="112"/>
    </row>
    <row r="875" spans="2:3" x14ac:dyDescent="0.25">
      <c r="B875" s="112"/>
      <c r="C875" s="112"/>
    </row>
    <row r="876" spans="2:3" x14ac:dyDescent="0.25">
      <c r="B876" s="112"/>
      <c r="C876" s="112"/>
    </row>
    <row r="877" spans="2:3" x14ac:dyDescent="0.25">
      <c r="B877" s="112"/>
      <c r="C877" s="112"/>
    </row>
    <row r="878" spans="2:3" x14ac:dyDescent="0.25">
      <c r="B878" s="112"/>
      <c r="C878" s="112"/>
    </row>
    <row r="879" spans="2:3" x14ac:dyDescent="0.25">
      <c r="B879" s="112"/>
      <c r="C879" s="112"/>
    </row>
    <row r="880" spans="2:3" x14ac:dyDescent="0.25">
      <c r="B880" s="112"/>
      <c r="C880" s="112"/>
    </row>
    <row r="881" spans="2:3" x14ac:dyDescent="0.25">
      <c r="B881" s="112"/>
      <c r="C881" s="112"/>
    </row>
    <row r="882" spans="2:3" x14ac:dyDescent="0.25">
      <c r="B882" s="112"/>
      <c r="C882" s="112"/>
    </row>
    <row r="883" spans="2:3" x14ac:dyDescent="0.25">
      <c r="B883" s="112"/>
      <c r="C883" s="112"/>
    </row>
    <row r="884" spans="2:3" x14ac:dyDescent="0.25">
      <c r="B884" s="112"/>
      <c r="C884" s="112"/>
    </row>
    <row r="885" spans="2:3" x14ac:dyDescent="0.25">
      <c r="B885" s="112"/>
      <c r="C885" s="112"/>
    </row>
    <row r="886" spans="2:3" x14ac:dyDescent="0.25">
      <c r="B886" s="112"/>
      <c r="C886" s="112"/>
    </row>
    <row r="887" spans="2:3" x14ac:dyDescent="0.25">
      <c r="B887" s="112"/>
      <c r="C887" s="112"/>
    </row>
    <row r="888" spans="2:3" x14ac:dyDescent="0.25">
      <c r="B888" s="112"/>
      <c r="C888" s="112"/>
    </row>
    <row r="889" spans="2:3" x14ac:dyDescent="0.25">
      <c r="B889" s="112"/>
      <c r="C889" s="112"/>
    </row>
    <row r="890" spans="2:3" x14ac:dyDescent="0.25">
      <c r="B890" s="112"/>
      <c r="C890" s="112"/>
    </row>
    <row r="891" spans="2:3" x14ac:dyDescent="0.25">
      <c r="B891" s="112"/>
      <c r="C891" s="112"/>
    </row>
    <row r="892" spans="2:3" x14ac:dyDescent="0.25">
      <c r="B892" s="112"/>
      <c r="C892" s="112"/>
    </row>
    <row r="893" spans="2:3" x14ac:dyDescent="0.25">
      <c r="B893" s="112"/>
      <c r="C893" s="112"/>
    </row>
    <row r="894" spans="2:3" x14ac:dyDescent="0.25">
      <c r="B894" s="112"/>
      <c r="C894" s="112"/>
    </row>
    <row r="895" spans="2:3" x14ac:dyDescent="0.25">
      <c r="B895" s="112"/>
      <c r="C895" s="112"/>
    </row>
    <row r="896" spans="2:3" x14ac:dyDescent="0.25">
      <c r="B896" s="112"/>
      <c r="C896" s="112"/>
    </row>
    <row r="897" spans="2:3" x14ac:dyDescent="0.25">
      <c r="B897" s="112"/>
      <c r="C897" s="112"/>
    </row>
    <row r="898" spans="2:3" x14ac:dyDescent="0.25">
      <c r="B898" s="112"/>
      <c r="C898" s="112"/>
    </row>
    <row r="899" spans="2:3" x14ac:dyDescent="0.25">
      <c r="B899" s="112"/>
      <c r="C899" s="112"/>
    </row>
    <row r="900" spans="2:3" x14ac:dyDescent="0.25">
      <c r="B900" s="112"/>
      <c r="C900" s="112"/>
    </row>
    <row r="901" spans="2:3" x14ac:dyDescent="0.25">
      <c r="B901" s="112"/>
      <c r="C901" s="112"/>
    </row>
    <row r="902" spans="2:3" x14ac:dyDescent="0.25">
      <c r="B902" s="112"/>
      <c r="C902" s="112"/>
    </row>
    <row r="903" spans="2:3" x14ac:dyDescent="0.25">
      <c r="B903" s="112"/>
      <c r="C903" s="112"/>
    </row>
    <row r="904" spans="2:3" x14ac:dyDescent="0.25">
      <c r="B904" s="112"/>
      <c r="C904" s="112"/>
    </row>
    <row r="905" spans="2:3" x14ac:dyDescent="0.25">
      <c r="B905" s="112"/>
      <c r="C905" s="112"/>
    </row>
    <row r="906" spans="2:3" x14ac:dyDescent="0.25">
      <c r="B906" s="112"/>
      <c r="C906" s="112"/>
    </row>
    <row r="907" spans="2:3" x14ac:dyDescent="0.25">
      <c r="B907" s="112"/>
      <c r="C907" s="112"/>
    </row>
    <row r="908" spans="2:3" x14ac:dyDescent="0.25">
      <c r="B908" s="112"/>
      <c r="C908" s="112"/>
    </row>
    <row r="909" spans="2:3" x14ac:dyDescent="0.25">
      <c r="B909" s="112"/>
      <c r="C909" s="112"/>
    </row>
    <row r="910" spans="2:3" x14ac:dyDescent="0.25">
      <c r="B910" s="112"/>
      <c r="C910" s="112"/>
    </row>
    <row r="911" spans="2:3" x14ac:dyDescent="0.25">
      <c r="B911" s="112"/>
      <c r="C911" s="112"/>
    </row>
    <row r="912" spans="2:3" x14ac:dyDescent="0.25">
      <c r="B912" s="112"/>
      <c r="C912" s="112"/>
    </row>
    <row r="913" spans="2:3" x14ac:dyDescent="0.25">
      <c r="B913" s="112"/>
      <c r="C913" s="112"/>
    </row>
    <row r="914" spans="2:3" x14ac:dyDescent="0.25">
      <c r="B914" s="112"/>
      <c r="C914" s="112"/>
    </row>
    <row r="915" spans="2:3" x14ac:dyDescent="0.25">
      <c r="B915" s="112"/>
      <c r="C915" s="112"/>
    </row>
    <row r="916" spans="2:3" x14ac:dyDescent="0.25">
      <c r="B916" s="112"/>
      <c r="C916" s="112"/>
    </row>
    <row r="917" spans="2:3" x14ac:dyDescent="0.25">
      <c r="B917" s="112"/>
      <c r="C917" s="112"/>
    </row>
    <row r="918" spans="2:3" x14ac:dyDescent="0.25">
      <c r="B918" s="112"/>
      <c r="C918" s="112"/>
    </row>
    <row r="919" spans="2:3" x14ac:dyDescent="0.25">
      <c r="B919" s="112"/>
      <c r="C919" s="112"/>
    </row>
    <row r="920" spans="2:3" x14ac:dyDescent="0.25">
      <c r="B920" s="112"/>
      <c r="C920" s="112"/>
    </row>
    <row r="921" spans="2:3" x14ac:dyDescent="0.25">
      <c r="B921" s="112"/>
      <c r="C921" s="112"/>
    </row>
    <row r="922" spans="2:3" x14ac:dyDescent="0.25">
      <c r="B922" s="112"/>
      <c r="C922" s="112"/>
    </row>
    <row r="923" spans="2:3" x14ac:dyDescent="0.25">
      <c r="B923" s="112"/>
      <c r="C923" s="112"/>
    </row>
    <row r="924" spans="2:3" x14ac:dyDescent="0.25">
      <c r="B924" s="112"/>
      <c r="C924" s="112"/>
    </row>
    <row r="925" spans="2:3" x14ac:dyDescent="0.25">
      <c r="B925" s="112"/>
      <c r="C925" s="112"/>
    </row>
    <row r="926" spans="2:3" x14ac:dyDescent="0.25">
      <c r="B926" s="112"/>
      <c r="C926" s="112"/>
    </row>
    <row r="927" spans="2:3" x14ac:dyDescent="0.25">
      <c r="B927" s="112"/>
      <c r="C927" s="112"/>
    </row>
    <row r="928" spans="2:3" x14ac:dyDescent="0.25">
      <c r="B928" s="112"/>
      <c r="C928" s="112"/>
    </row>
    <row r="929" spans="2:3" x14ac:dyDescent="0.25">
      <c r="B929" s="112"/>
      <c r="C929" s="112"/>
    </row>
    <row r="930" spans="2:3" x14ac:dyDescent="0.25">
      <c r="B930" s="112"/>
      <c r="C930" s="112"/>
    </row>
    <row r="931" spans="2:3" x14ac:dyDescent="0.25">
      <c r="B931" s="112"/>
      <c r="C931" s="112"/>
    </row>
    <row r="932" spans="2:3" x14ac:dyDescent="0.25">
      <c r="B932" s="112"/>
      <c r="C932" s="112"/>
    </row>
    <row r="933" spans="2:3" x14ac:dyDescent="0.25">
      <c r="B933" s="112"/>
      <c r="C933" s="112"/>
    </row>
    <row r="934" spans="2:3" x14ac:dyDescent="0.25">
      <c r="B934" s="112"/>
      <c r="C934" s="112"/>
    </row>
    <row r="935" spans="2:3" x14ac:dyDescent="0.25">
      <c r="B935" s="112"/>
      <c r="C935" s="112"/>
    </row>
    <row r="936" spans="2:3" x14ac:dyDescent="0.25">
      <c r="B936" s="112"/>
      <c r="C936" s="112"/>
    </row>
    <row r="937" spans="2:3" x14ac:dyDescent="0.25">
      <c r="B937" s="112"/>
      <c r="C937" s="112"/>
    </row>
    <row r="938" spans="2:3" x14ac:dyDescent="0.25">
      <c r="B938" s="112"/>
      <c r="C938" s="112"/>
    </row>
    <row r="939" spans="2:3" x14ac:dyDescent="0.25">
      <c r="B939" s="112"/>
      <c r="C939" s="112"/>
    </row>
    <row r="940" spans="2:3" x14ac:dyDescent="0.25">
      <c r="B940" s="112"/>
      <c r="C940" s="112"/>
    </row>
    <row r="941" spans="2:3" x14ac:dyDescent="0.25">
      <c r="B941" s="112"/>
      <c r="C941" s="112"/>
    </row>
    <row r="942" spans="2:3" x14ac:dyDescent="0.25">
      <c r="B942" s="112"/>
      <c r="C942" s="112"/>
    </row>
    <row r="943" spans="2:3" x14ac:dyDescent="0.25">
      <c r="B943" s="112"/>
      <c r="C943" s="112"/>
    </row>
    <row r="944" spans="2:3" x14ac:dyDescent="0.25">
      <c r="B944" s="112"/>
      <c r="C944" s="112"/>
    </row>
    <row r="945" spans="2:3" x14ac:dyDescent="0.25">
      <c r="B945" s="112"/>
      <c r="C945" s="112"/>
    </row>
    <row r="946" spans="2:3" x14ac:dyDescent="0.25">
      <c r="B946" s="112"/>
      <c r="C946" s="112"/>
    </row>
    <row r="947" spans="2:3" x14ac:dyDescent="0.25">
      <c r="B947" s="112"/>
      <c r="C947" s="112"/>
    </row>
    <row r="948" spans="2:3" x14ac:dyDescent="0.25">
      <c r="B948" s="112"/>
      <c r="C948" s="112"/>
    </row>
    <row r="949" spans="2:3" x14ac:dyDescent="0.25">
      <c r="B949" s="112"/>
      <c r="C949" s="112"/>
    </row>
    <row r="950" spans="2:3" x14ac:dyDescent="0.25">
      <c r="B950" s="112"/>
      <c r="C950" s="112"/>
    </row>
    <row r="951" spans="2:3" x14ac:dyDescent="0.25">
      <c r="B951" s="112"/>
      <c r="C951" s="112"/>
    </row>
    <row r="952" spans="2:3" x14ac:dyDescent="0.25">
      <c r="B952" s="112"/>
      <c r="C952" s="112"/>
    </row>
    <row r="953" spans="2:3" x14ac:dyDescent="0.25">
      <c r="B953" s="112"/>
      <c r="C953" s="112"/>
    </row>
    <row r="954" spans="2:3" x14ac:dyDescent="0.25">
      <c r="B954" s="112"/>
      <c r="C954" s="112"/>
    </row>
    <row r="955" spans="2:3" x14ac:dyDescent="0.25">
      <c r="B955" s="112"/>
      <c r="C955" s="112"/>
    </row>
    <row r="956" spans="2:3" x14ac:dyDescent="0.25">
      <c r="B956" s="112"/>
      <c r="C956" s="112"/>
    </row>
    <row r="957" spans="2:3" x14ac:dyDescent="0.25">
      <c r="B957" s="112"/>
      <c r="C957" s="112"/>
    </row>
    <row r="958" spans="2:3" x14ac:dyDescent="0.25">
      <c r="B958" s="112"/>
      <c r="C958" s="112"/>
    </row>
    <row r="959" spans="2:3" x14ac:dyDescent="0.25">
      <c r="B959" s="112"/>
      <c r="C959" s="112"/>
    </row>
    <row r="960" spans="2:3" x14ac:dyDescent="0.25">
      <c r="B960" s="112"/>
      <c r="C960" s="112"/>
    </row>
    <row r="961" spans="2:3" x14ac:dyDescent="0.25">
      <c r="B961" s="112"/>
      <c r="C961" s="112"/>
    </row>
    <row r="962" spans="2:3" x14ac:dyDescent="0.25">
      <c r="B962" s="112"/>
      <c r="C962" s="112"/>
    </row>
    <row r="963" spans="2:3" x14ac:dyDescent="0.25">
      <c r="B963" s="112"/>
      <c r="C963" s="112"/>
    </row>
    <row r="964" spans="2:3" x14ac:dyDescent="0.25">
      <c r="B964" s="112"/>
      <c r="C964" s="112"/>
    </row>
    <row r="965" spans="2:3" x14ac:dyDescent="0.25">
      <c r="B965" s="112"/>
      <c r="C965" s="112"/>
    </row>
    <row r="966" spans="2:3" x14ac:dyDescent="0.25">
      <c r="B966" s="112"/>
      <c r="C966" s="112"/>
    </row>
    <row r="967" spans="2:3" x14ac:dyDescent="0.25">
      <c r="B967" s="112"/>
      <c r="C967" s="112"/>
    </row>
    <row r="968" spans="2:3" x14ac:dyDescent="0.25">
      <c r="B968" s="112"/>
      <c r="C968" s="112"/>
    </row>
    <row r="969" spans="2:3" x14ac:dyDescent="0.25">
      <c r="B969" s="112"/>
      <c r="C969" s="112"/>
    </row>
    <row r="970" spans="2:3" x14ac:dyDescent="0.25">
      <c r="B970" s="112"/>
      <c r="C970" s="112"/>
    </row>
    <row r="971" spans="2:3" x14ac:dyDescent="0.25">
      <c r="B971" s="112"/>
      <c r="C971" s="112"/>
    </row>
    <row r="972" spans="2:3" x14ac:dyDescent="0.25">
      <c r="B972" s="112"/>
      <c r="C972" s="112"/>
    </row>
    <row r="973" spans="2:3" x14ac:dyDescent="0.25">
      <c r="B973" s="112"/>
      <c r="C973" s="112"/>
    </row>
    <row r="974" spans="2:3" x14ac:dyDescent="0.25">
      <c r="B974" s="112"/>
      <c r="C974" s="112"/>
    </row>
    <row r="975" spans="2:3" x14ac:dyDescent="0.25">
      <c r="B975" s="112"/>
      <c r="C975" s="112"/>
    </row>
    <row r="976" spans="2:3" x14ac:dyDescent="0.25">
      <c r="B976" s="112"/>
      <c r="C976" s="112"/>
    </row>
    <row r="977" spans="2:3" x14ac:dyDescent="0.25">
      <c r="B977" s="112"/>
      <c r="C977" s="112"/>
    </row>
    <row r="978" spans="2:3" x14ac:dyDescent="0.25">
      <c r="B978" s="112"/>
      <c r="C978" s="112"/>
    </row>
    <row r="979" spans="2:3" x14ac:dyDescent="0.25">
      <c r="B979" s="112"/>
      <c r="C979" s="112"/>
    </row>
    <row r="980" spans="2:3" x14ac:dyDescent="0.25">
      <c r="B980" s="112"/>
      <c r="C980" s="112"/>
    </row>
    <row r="981" spans="2:3" x14ac:dyDescent="0.25">
      <c r="B981" s="112"/>
      <c r="C981" s="112"/>
    </row>
    <row r="982" spans="2:3" x14ac:dyDescent="0.25">
      <c r="B982" s="112"/>
      <c r="C982" s="112"/>
    </row>
    <row r="983" spans="2:3" x14ac:dyDescent="0.25">
      <c r="B983" s="112"/>
      <c r="C983" s="112"/>
    </row>
    <row r="984" spans="2:3" x14ac:dyDescent="0.25">
      <c r="B984" s="112"/>
      <c r="C984" s="112"/>
    </row>
    <row r="985" spans="2:3" x14ac:dyDescent="0.25">
      <c r="B985" s="112"/>
      <c r="C985" s="112"/>
    </row>
    <row r="986" spans="2:3" x14ac:dyDescent="0.25">
      <c r="B986" s="112"/>
      <c r="C986" s="112"/>
    </row>
    <row r="987" spans="2:3" x14ac:dyDescent="0.25">
      <c r="B987" s="112"/>
      <c r="C987" s="112"/>
    </row>
    <row r="988" spans="2:3" x14ac:dyDescent="0.25">
      <c r="B988" s="112"/>
      <c r="C988" s="112"/>
    </row>
    <row r="989" spans="2:3" x14ac:dyDescent="0.25">
      <c r="B989" s="112"/>
      <c r="C989" s="112"/>
    </row>
    <row r="990" spans="2:3" x14ac:dyDescent="0.25">
      <c r="B990" s="112"/>
      <c r="C990" s="112"/>
    </row>
    <row r="991" spans="2:3" x14ac:dyDescent="0.25">
      <c r="B991" s="112"/>
      <c r="C991" s="112"/>
    </row>
    <row r="992" spans="2:3" x14ac:dyDescent="0.25">
      <c r="B992" s="112"/>
      <c r="C992" s="112"/>
    </row>
    <row r="993" spans="2:3" x14ac:dyDescent="0.25">
      <c r="B993" s="112"/>
      <c r="C993" s="112"/>
    </row>
    <row r="994" spans="2:3" x14ac:dyDescent="0.25">
      <c r="B994" s="112"/>
      <c r="C994" s="112"/>
    </row>
    <row r="995" spans="2:3" x14ac:dyDescent="0.25">
      <c r="B995" s="112"/>
      <c r="C995" s="112"/>
    </row>
    <row r="996" spans="2:3" x14ac:dyDescent="0.25">
      <c r="B996" s="112"/>
      <c r="C996" s="112"/>
    </row>
    <row r="997" spans="2:3" x14ac:dyDescent="0.25">
      <c r="B997" s="112"/>
      <c r="C997" s="112"/>
    </row>
    <row r="998" spans="2:3" x14ac:dyDescent="0.25">
      <c r="B998" s="112"/>
      <c r="C998" s="112"/>
    </row>
    <row r="999" spans="2:3" x14ac:dyDescent="0.25">
      <c r="B999" s="112"/>
      <c r="C999" s="112"/>
    </row>
    <row r="1000" spans="2:3" x14ac:dyDescent="0.25">
      <c r="B1000" s="112"/>
      <c r="C1000" s="112"/>
    </row>
  </sheetData>
  <sheetProtection algorithmName="SHA-512" hashValue="e9PtLnA4NrLeRUQs4P0jZ88fNY2K+OT+SSC12xY/Kq+IZAPKWqKWLA/GnE/Zd2C0ptQhB34L6pTsN4PRm/XDsw==" saltValue="ipf4VYct+iErX6cHrszlTQ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2" fitToHeight="0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4.85546875" bestFit="1" customWidth="1"/>
    <col min="4" max="6" width="10.42578125" bestFit="1" customWidth="1"/>
  </cols>
  <sheetData>
    <row r="2" spans="2:6" ht="30" x14ac:dyDescent="0.25">
      <c r="B2" s="7" t="s">
        <v>87</v>
      </c>
      <c r="C2" s="17"/>
      <c r="D2" s="17"/>
      <c r="E2" s="17"/>
      <c r="F2" s="17"/>
    </row>
    <row r="3" spans="2:6" x14ac:dyDescent="0.25">
      <c r="B3" s="17"/>
      <c r="C3" s="8">
        <v>2024</v>
      </c>
      <c r="D3" s="8">
        <v>2023</v>
      </c>
      <c r="E3" s="8">
        <v>2022</v>
      </c>
      <c r="F3" s="8">
        <v>2021</v>
      </c>
    </row>
    <row r="4" spans="2:6" x14ac:dyDescent="0.25">
      <c r="B4" t="s">
        <v>6</v>
      </c>
      <c r="C4" s="5">
        <v>6724051.6369200004</v>
      </c>
      <c r="D4" s="5">
        <v>6443779.9309099996</v>
      </c>
      <c r="E4" s="5">
        <v>6302916.059989999</v>
      </c>
      <c r="F4" s="5">
        <v>5914031.4581899997</v>
      </c>
    </row>
    <row r="5" spans="2:6" x14ac:dyDescent="0.25">
      <c r="B5" t="s">
        <v>7</v>
      </c>
      <c r="C5" s="5">
        <v>1066365.8843499999</v>
      </c>
      <c r="D5" s="5">
        <v>1042178.4367600001</v>
      </c>
      <c r="E5" s="5">
        <v>1031875.1717100001</v>
      </c>
      <c r="F5" s="5">
        <v>1027846.54682</v>
      </c>
    </row>
    <row r="6" spans="2:6" x14ac:dyDescent="0.25">
      <c r="B6" t="s">
        <v>8</v>
      </c>
      <c r="C6" s="5">
        <v>778475.44697999908</v>
      </c>
      <c r="D6" s="5">
        <v>981364.73200000008</v>
      </c>
      <c r="E6" s="5">
        <v>941298.49651000008</v>
      </c>
      <c r="F6" s="5">
        <v>866305.2374000001</v>
      </c>
    </row>
    <row r="7" spans="2:6" x14ac:dyDescent="0.25">
      <c r="B7" t="s">
        <v>9</v>
      </c>
      <c r="C7" s="5">
        <v>4102.3249299999998</v>
      </c>
      <c r="D7" s="5">
        <v>4770.42731</v>
      </c>
      <c r="E7" s="5">
        <v>4316.51865</v>
      </c>
      <c r="F7" s="5">
        <v>3259.0547200000001</v>
      </c>
    </row>
    <row r="8" spans="2:6" x14ac:dyDescent="0.25">
      <c r="B8" t="s">
        <v>10</v>
      </c>
      <c r="C8" s="5">
        <v>0</v>
      </c>
      <c r="D8" s="5">
        <v>475.78</v>
      </c>
      <c r="E8" s="5">
        <v>0</v>
      </c>
      <c r="F8" s="5">
        <v>-2992</v>
      </c>
    </row>
    <row r="9" spans="2:6" x14ac:dyDescent="0.25">
      <c r="B9" t="s">
        <v>11</v>
      </c>
      <c r="C9" s="5">
        <v>-356652.08153000002</v>
      </c>
      <c r="D9" s="5">
        <v>-422421.28255</v>
      </c>
      <c r="E9" s="5">
        <v>-300495.9186899999</v>
      </c>
      <c r="F9" s="5">
        <v>-308732.78206999978</v>
      </c>
    </row>
    <row r="10" spans="2:6" x14ac:dyDescent="0.25">
      <c r="B10" t="s">
        <v>12</v>
      </c>
      <c r="C10" s="5">
        <v>0</v>
      </c>
      <c r="D10" s="5">
        <v>-478.39800000000002</v>
      </c>
      <c r="E10" s="5">
        <v>0</v>
      </c>
      <c r="F10" s="5">
        <v>0</v>
      </c>
    </row>
    <row r="11" spans="2:6" x14ac:dyDescent="0.25">
      <c r="B11" t="s">
        <v>13</v>
      </c>
      <c r="C11" s="5">
        <v>1443157.0432</v>
      </c>
      <c r="D11" s="5">
        <v>1213772.89102</v>
      </c>
      <c r="E11" s="5">
        <v>1255792.2601300001</v>
      </c>
      <c r="F11" s="5">
        <v>1236426.0103399998</v>
      </c>
    </row>
    <row r="12" spans="2:6" x14ac:dyDescent="0.25">
      <c r="B12" s="8" t="s">
        <v>14</v>
      </c>
      <c r="C12" s="9">
        <v>9659500.2548500001</v>
      </c>
      <c r="D12" s="9">
        <v>9263442.5174499992</v>
      </c>
      <c r="E12" s="9">
        <v>9235702.588299999</v>
      </c>
      <c r="F12" s="9">
        <v>8736143.5253999997</v>
      </c>
    </row>
    <row r="13" spans="2:6" x14ac:dyDescent="0.25">
      <c r="C13" s="5"/>
      <c r="D13" s="5"/>
      <c r="E13" s="5"/>
      <c r="F13" s="5"/>
    </row>
    <row r="14" spans="2:6" ht="45" x14ac:dyDescent="0.25">
      <c r="B14" s="7" t="s">
        <v>88</v>
      </c>
      <c r="C14" s="9"/>
      <c r="D14" s="9"/>
      <c r="E14" s="9"/>
      <c r="F14" s="9"/>
    </row>
    <row r="15" spans="2:6" x14ac:dyDescent="0.25">
      <c r="B15" s="17"/>
      <c r="C15" s="8">
        <v>2024</v>
      </c>
      <c r="D15" s="8">
        <v>2023</v>
      </c>
      <c r="E15" s="8">
        <v>2022</v>
      </c>
      <c r="F15" s="8">
        <v>2021</v>
      </c>
    </row>
    <row r="16" spans="2:6" x14ac:dyDescent="0.25">
      <c r="B16" t="s">
        <v>6</v>
      </c>
      <c r="C16" s="5">
        <v>1077780.2182514709</v>
      </c>
      <c r="D16" s="5">
        <v>913638.29606377543</v>
      </c>
      <c r="E16" s="5">
        <v>968529.46655381122</v>
      </c>
      <c r="F16" s="5">
        <v>1191187.97658</v>
      </c>
    </row>
    <row r="17" spans="2:7" x14ac:dyDescent="0.25">
      <c r="B17" t="s">
        <v>7</v>
      </c>
      <c r="C17" s="5">
        <v>1209081.6053410533</v>
      </c>
      <c r="D17" s="5">
        <v>1100231.749340317</v>
      </c>
      <c r="E17" s="5">
        <v>1147054.1313841401</v>
      </c>
      <c r="F17" s="5">
        <v>1228473.0798800001</v>
      </c>
    </row>
    <row r="18" spans="2:7" x14ac:dyDescent="0.25">
      <c r="B18" t="s">
        <v>8</v>
      </c>
      <c r="C18" s="5">
        <v>4569477.9440544685</v>
      </c>
      <c r="D18" s="5">
        <v>4358317.7885744255</v>
      </c>
      <c r="E18" s="5">
        <v>4791535.0113526331</v>
      </c>
      <c r="F18" s="5">
        <v>4318354.7482200004</v>
      </c>
    </row>
    <row r="19" spans="2:7" x14ac:dyDescent="0.25">
      <c r="B19" t="s">
        <v>9</v>
      </c>
      <c r="C19" s="5">
        <v>146347.99272000001</v>
      </c>
      <c r="D19" s="5">
        <v>144576.64274000001</v>
      </c>
      <c r="E19" s="5">
        <v>199988.08454000001</v>
      </c>
      <c r="F19" s="5">
        <v>129569.97261000001</v>
      </c>
    </row>
    <row r="20" spans="2:7" x14ac:dyDescent="0.25">
      <c r="B20" t="s">
        <v>10</v>
      </c>
      <c r="C20" s="5">
        <v>3.742</v>
      </c>
      <c r="D20" s="5">
        <v>0</v>
      </c>
      <c r="E20" s="5">
        <v>0.31</v>
      </c>
      <c r="F20" s="5">
        <v>-146.76027999999999</v>
      </c>
    </row>
    <row r="21" spans="2:7" x14ac:dyDescent="0.25">
      <c r="B21" t="s">
        <v>11</v>
      </c>
      <c r="C21" s="5">
        <v>-603185.93374652334</v>
      </c>
      <c r="D21" s="5">
        <v>-675360.41007003887</v>
      </c>
      <c r="E21" s="5">
        <v>-1039505.3847671761</v>
      </c>
      <c r="F21" s="5">
        <v>-1148151.5377800001</v>
      </c>
    </row>
    <row r="22" spans="2:7" x14ac:dyDescent="0.25">
      <c r="B22" s="20" t="s">
        <v>12</v>
      </c>
      <c r="C22" s="21">
        <v>0.26100000000000001</v>
      </c>
      <c r="D22" s="21">
        <v>-388.11685276006756</v>
      </c>
      <c r="E22" s="21">
        <v>0</v>
      </c>
      <c r="F22" s="21">
        <v>0</v>
      </c>
    </row>
    <row r="23" spans="2:7" x14ac:dyDescent="0.25">
      <c r="B23" t="s">
        <v>13</v>
      </c>
      <c r="C23" s="5">
        <v>-1438179.284579894</v>
      </c>
      <c r="D23" s="5">
        <v>-1223855.632814554</v>
      </c>
      <c r="E23" s="5">
        <v>-1189291.9376597521</v>
      </c>
      <c r="F23" s="5">
        <v>-1171494.1931100001</v>
      </c>
    </row>
    <row r="24" spans="2:7" x14ac:dyDescent="0.25">
      <c r="B24" s="7" t="s">
        <v>14</v>
      </c>
      <c r="C24" s="9">
        <v>4961326.5450405758</v>
      </c>
      <c r="D24" s="9">
        <v>4617160.3169811647</v>
      </c>
      <c r="E24" s="9">
        <v>4878309.6814036556</v>
      </c>
      <c r="F24" s="9">
        <v>4547793.2861199994</v>
      </c>
    </row>
    <row r="25" spans="2:7" x14ac:dyDescent="0.25">
      <c r="C25" s="8"/>
      <c r="D25" s="8"/>
      <c r="E25" s="8"/>
      <c r="F25" s="8"/>
    </row>
    <row r="26" spans="2:7" x14ac:dyDescent="0.25">
      <c r="B26" s="7" t="s">
        <v>89</v>
      </c>
      <c r="C26" s="9"/>
      <c r="D26" s="9"/>
      <c r="E26" s="9"/>
      <c r="F26" s="9"/>
    </row>
    <row r="27" spans="2:7" x14ac:dyDescent="0.25">
      <c r="B27" s="17"/>
      <c r="C27" s="8">
        <v>2024</v>
      </c>
      <c r="D27" s="8">
        <v>2023</v>
      </c>
      <c r="E27" s="8">
        <v>2022</v>
      </c>
      <c r="F27" s="8">
        <v>2021</v>
      </c>
      <c r="G27" s="8"/>
    </row>
    <row r="28" spans="2:7" x14ac:dyDescent="0.25">
      <c r="B28" t="s">
        <v>25</v>
      </c>
      <c r="C28" s="5">
        <v>913115.20419402025</v>
      </c>
      <c r="D28" s="5">
        <v>863932.48494379641</v>
      </c>
      <c r="E28" s="5">
        <v>837262.5199010449</v>
      </c>
      <c r="F28" s="5">
        <v>1183947.0588799999</v>
      </c>
    </row>
    <row r="29" spans="2:7" x14ac:dyDescent="0.25">
      <c r="B29" t="s">
        <v>26</v>
      </c>
      <c r="C29" s="5">
        <v>0</v>
      </c>
      <c r="D29" s="5">
        <v>0</v>
      </c>
      <c r="E29" s="5">
        <v>0</v>
      </c>
      <c r="F29" s="5">
        <v>0</v>
      </c>
    </row>
    <row r="30" spans="2:7" x14ac:dyDescent="0.25">
      <c r="B30" t="s">
        <v>27</v>
      </c>
      <c r="C30" s="5">
        <v>0</v>
      </c>
      <c r="D30" s="5">
        <v>0</v>
      </c>
      <c r="E30" s="5">
        <v>0</v>
      </c>
      <c r="F30" s="5">
        <v>0</v>
      </c>
    </row>
    <row r="31" spans="2:7" x14ac:dyDescent="0.25">
      <c r="B31" t="s">
        <v>28</v>
      </c>
      <c r="C31" s="5">
        <v>0</v>
      </c>
      <c r="D31" s="5">
        <v>0</v>
      </c>
      <c r="E31" s="5">
        <v>0</v>
      </c>
      <c r="F31" s="5">
        <v>0</v>
      </c>
    </row>
    <row r="32" spans="2:7" x14ac:dyDescent="0.25">
      <c r="B32" s="20" t="s">
        <v>29</v>
      </c>
      <c r="C32" s="21">
        <v>0</v>
      </c>
      <c r="D32" s="21">
        <v>0</v>
      </c>
      <c r="E32" s="21">
        <v>0</v>
      </c>
      <c r="F32" s="21">
        <v>0</v>
      </c>
    </row>
    <row r="33" spans="2:6" x14ac:dyDescent="0.25">
      <c r="B33" s="17" t="s">
        <v>14</v>
      </c>
      <c r="C33" s="18">
        <v>913115.20419402025</v>
      </c>
      <c r="D33" s="18">
        <v>863932.48494379641</v>
      </c>
      <c r="E33" s="18">
        <v>837262.5199010449</v>
      </c>
      <c r="F33" s="18">
        <v>1183947.0588799999</v>
      </c>
    </row>
    <row r="34" spans="2:6" x14ac:dyDescent="0.25">
      <c r="B34" s="7"/>
      <c r="C34" s="9"/>
      <c r="D34" s="9"/>
      <c r="E34" s="9"/>
      <c r="F34" s="9"/>
    </row>
    <row r="35" spans="2:6" ht="30" x14ac:dyDescent="0.25">
      <c r="B35" s="32" t="s">
        <v>90</v>
      </c>
      <c r="C35" s="8"/>
      <c r="D35" s="8"/>
      <c r="E35" s="8"/>
      <c r="F35" s="8"/>
    </row>
    <row r="36" spans="2:6" x14ac:dyDescent="0.25">
      <c r="B36" s="7"/>
      <c r="C36" s="8">
        <v>2024</v>
      </c>
      <c r="D36" s="8">
        <v>2023</v>
      </c>
      <c r="E36" s="8">
        <v>2022</v>
      </c>
      <c r="F36" s="8">
        <v>2021</v>
      </c>
    </row>
    <row r="37" spans="2:6" x14ac:dyDescent="0.25">
      <c r="B37" t="s">
        <v>31</v>
      </c>
      <c r="C37" s="21">
        <v>0</v>
      </c>
      <c r="D37" s="21">
        <v>0</v>
      </c>
      <c r="E37" s="21">
        <v>0</v>
      </c>
      <c r="F37" s="21">
        <v>0</v>
      </c>
    </row>
    <row r="38" spans="2:6" x14ac:dyDescent="0.25">
      <c r="B38" t="s">
        <v>32</v>
      </c>
      <c r="C38" s="5">
        <v>0</v>
      </c>
      <c r="D38" s="5">
        <v>0</v>
      </c>
      <c r="E38" s="5">
        <v>0</v>
      </c>
      <c r="F38" s="5">
        <v>0</v>
      </c>
    </row>
    <row r="39" spans="2:6" x14ac:dyDescent="0.25">
      <c r="B39" t="s">
        <v>33</v>
      </c>
      <c r="C39" s="5">
        <v>0</v>
      </c>
      <c r="D39" s="5">
        <v>0</v>
      </c>
      <c r="E39" s="5">
        <v>0</v>
      </c>
      <c r="F39" s="5">
        <v>0</v>
      </c>
    </row>
    <row r="40" spans="2:6" x14ac:dyDescent="0.25">
      <c r="B40" s="8" t="s">
        <v>14</v>
      </c>
      <c r="C40" s="9">
        <v>0</v>
      </c>
      <c r="D40" s="9">
        <v>0</v>
      </c>
      <c r="E40" s="9">
        <v>0</v>
      </c>
      <c r="F40" s="9">
        <v>0</v>
      </c>
    </row>
    <row r="41" spans="2:6" x14ac:dyDescent="0.25">
      <c r="B41" s="32"/>
      <c r="C41" s="18"/>
      <c r="D41" s="18"/>
      <c r="E41" s="18"/>
      <c r="F41" s="18"/>
    </row>
    <row r="42" spans="2:6" x14ac:dyDescent="0.25">
      <c r="B42" s="7" t="s">
        <v>91</v>
      </c>
      <c r="C42" s="8"/>
      <c r="D42" s="8"/>
      <c r="E42" s="8"/>
      <c r="F42" s="8"/>
    </row>
    <row r="43" spans="2:6" x14ac:dyDescent="0.25">
      <c r="B43" s="17"/>
      <c r="C43" s="8">
        <v>2024</v>
      </c>
      <c r="D43" s="8">
        <v>2023</v>
      </c>
      <c r="E43" s="8">
        <v>2022</v>
      </c>
      <c r="F43" s="8">
        <v>2021</v>
      </c>
    </row>
    <row r="44" spans="2:6" x14ac:dyDescent="0.25">
      <c r="B44" s="22" t="s">
        <v>35</v>
      </c>
      <c r="C44" s="21">
        <v>0</v>
      </c>
      <c r="D44" s="21">
        <v>0</v>
      </c>
      <c r="E44" s="21">
        <v>0</v>
      </c>
      <c r="F44" s="21">
        <v>0</v>
      </c>
    </row>
    <row r="45" spans="2:6" x14ac:dyDescent="0.25">
      <c r="B45" t="s">
        <v>36</v>
      </c>
      <c r="C45" s="5">
        <v>66419.74026794963</v>
      </c>
      <c r="D45" s="5">
        <v>71944.366097619568</v>
      </c>
      <c r="E45" s="5">
        <v>54580.400230485378</v>
      </c>
      <c r="F45" s="5">
        <v>49162.352517684303</v>
      </c>
    </row>
    <row r="46" spans="2:6" x14ac:dyDescent="0.25">
      <c r="B46" t="s">
        <v>37</v>
      </c>
      <c r="C46" s="5">
        <v>42974.778376978</v>
      </c>
      <c r="D46" s="5">
        <v>52472.5679737627</v>
      </c>
      <c r="E46" s="5">
        <v>46339.390231065132</v>
      </c>
      <c r="F46" s="5">
        <v>33744.262624319337</v>
      </c>
    </row>
    <row r="47" spans="2:6" x14ac:dyDescent="0.25">
      <c r="B47" s="8" t="s">
        <v>14</v>
      </c>
      <c r="C47" s="9">
        <v>109394.51864492762</v>
      </c>
      <c r="D47" s="9">
        <v>124416.93407138227</v>
      </c>
      <c r="E47" s="9">
        <v>100919.79046155051</v>
      </c>
      <c r="F47" s="9">
        <v>82906.615142003648</v>
      </c>
    </row>
    <row r="48" spans="2:6" x14ac:dyDescent="0.25">
      <c r="B48" s="32"/>
      <c r="C48" s="18"/>
      <c r="D48" s="18"/>
      <c r="E48" s="18"/>
      <c r="F48" s="18"/>
    </row>
    <row r="49" spans="2:7" x14ac:dyDescent="0.25">
      <c r="B49" s="7" t="s">
        <v>92</v>
      </c>
      <c r="C49" s="8"/>
      <c r="D49" s="8"/>
      <c r="E49" s="8"/>
      <c r="F49" s="8"/>
    </row>
    <row r="50" spans="2:7" x14ac:dyDescent="0.25">
      <c r="B50" s="8"/>
      <c r="C50" s="8">
        <v>2024</v>
      </c>
      <c r="D50" s="8">
        <v>2023</v>
      </c>
      <c r="E50" s="8">
        <v>2022</v>
      </c>
      <c r="F50" s="8">
        <v>2021</v>
      </c>
      <c r="G50" s="8"/>
    </row>
    <row r="51" spans="2:7" x14ac:dyDescent="0.25">
      <c r="B51" t="s">
        <v>39</v>
      </c>
      <c r="C51" s="5">
        <v>0</v>
      </c>
      <c r="D51" s="5">
        <v>0</v>
      </c>
      <c r="E51" s="5">
        <v>0</v>
      </c>
      <c r="F51" s="5">
        <v>0</v>
      </c>
    </row>
    <row r="52" spans="2:7" x14ac:dyDescent="0.25">
      <c r="B52" s="22" t="s">
        <v>40</v>
      </c>
      <c r="C52" s="21">
        <v>0</v>
      </c>
      <c r="D52" s="21">
        <v>0</v>
      </c>
      <c r="E52" s="21">
        <v>0</v>
      </c>
      <c r="F52" s="21">
        <v>0</v>
      </c>
    </row>
    <row r="53" spans="2:7" x14ac:dyDescent="0.25">
      <c r="B53" t="s">
        <v>41</v>
      </c>
      <c r="C53" s="21">
        <v>5932.5896442000003</v>
      </c>
      <c r="D53" s="21">
        <v>6205.5417201909986</v>
      </c>
      <c r="E53" s="21">
        <v>6147.76354880894</v>
      </c>
      <c r="F53" s="21">
        <v>5707.6311205649163</v>
      </c>
    </row>
    <row r="54" spans="2:7" x14ac:dyDescent="0.25">
      <c r="B54" t="s">
        <v>42</v>
      </c>
      <c r="C54" s="5">
        <v>0</v>
      </c>
      <c r="D54" s="5">
        <v>0</v>
      </c>
      <c r="E54" s="5">
        <v>0</v>
      </c>
      <c r="F54" s="5">
        <v>0</v>
      </c>
    </row>
    <row r="55" spans="2:7" x14ac:dyDescent="0.25">
      <c r="B55" t="s">
        <v>43</v>
      </c>
      <c r="C55" s="5">
        <v>3520.5056199999999</v>
      </c>
      <c r="D55" s="5">
        <v>4279.8043969627142</v>
      </c>
      <c r="E55" s="5">
        <v>3841.1093823000001</v>
      </c>
      <c r="F55" s="5">
        <v>4508.2156528699998</v>
      </c>
    </row>
    <row r="56" spans="2:7" x14ac:dyDescent="0.25">
      <c r="B56" t="s">
        <v>44</v>
      </c>
      <c r="C56" s="5">
        <v>0</v>
      </c>
      <c r="D56" s="5">
        <v>0</v>
      </c>
      <c r="E56" s="5">
        <v>0</v>
      </c>
      <c r="F56" s="5">
        <v>0</v>
      </c>
    </row>
    <row r="57" spans="2:7" x14ac:dyDescent="0.25">
      <c r="B57" s="20" t="s">
        <v>45</v>
      </c>
      <c r="C57" s="21">
        <v>0</v>
      </c>
      <c r="D57" s="21">
        <v>0</v>
      </c>
      <c r="E57" s="21">
        <v>0</v>
      </c>
      <c r="F57" s="21">
        <v>0</v>
      </c>
    </row>
    <row r="58" spans="2:7" x14ac:dyDescent="0.25">
      <c r="B58" t="s">
        <v>46</v>
      </c>
      <c r="C58" s="5">
        <v>0</v>
      </c>
      <c r="D58" s="5">
        <v>0</v>
      </c>
      <c r="E58" s="5">
        <v>0</v>
      </c>
      <c r="F58" s="5">
        <v>0</v>
      </c>
    </row>
    <row r="59" spans="2:7" x14ac:dyDescent="0.25">
      <c r="B59" s="22" t="s">
        <v>47</v>
      </c>
      <c r="C59" s="21">
        <v>0</v>
      </c>
      <c r="D59" s="21">
        <v>0</v>
      </c>
      <c r="E59" s="21">
        <v>0</v>
      </c>
      <c r="F59" s="21">
        <v>0</v>
      </c>
    </row>
    <row r="60" spans="2:7" x14ac:dyDescent="0.25">
      <c r="B60" t="s">
        <v>48</v>
      </c>
      <c r="C60" s="21">
        <v>0</v>
      </c>
      <c r="D60" s="21">
        <v>0</v>
      </c>
      <c r="E60" s="21">
        <v>0</v>
      </c>
      <c r="F60" s="21">
        <v>0</v>
      </c>
    </row>
    <row r="61" spans="2:7" x14ac:dyDescent="0.25">
      <c r="B61" t="s">
        <v>49</v>
      </c>
      <c r="C61" s="5">
        <v>329561.53592199099</v>
      </c>
      <c r="D61" s="5">
        <v>325415.667346537</v>
      </c>
      <c r="E61" s="5">
        <v>324018.17857852799</v>
      </c>
      <c r="F61" s="5">
        <v>696143.13751000003</v>
      </c>
    </row>
    <row r="62" spans="2:7" x14ac:dyDescent="0.25">
      <c r="B62" t="s">
        <v>50</v>
      </c>
      <c r="C62" s="5">
        <v>0</v>
      </c>
      <c r="D62" s="5">
        <v>0</v>
      </c>
      <c r="E62" s="5">
        <v>0</v>
      </c>
      <c r="F62" s="5">
        <v>0</v>
      </c>
    </row>
    <row r="63" spans="2:7" x14ac:dyDescent="0.25">
      <c r="B63" t="s">
        <v>51</v>
      </c>
      <c r="C63" s="5">
        <v>53444.618880000002</v>
      </c>
      <c r="D63" s="5">
        <v>60538.271639999999</v>
      </c>
      <c r="E63" s="5">
        <v>48092.775079999999</v>
      </c>
      <c r="F63" s="5">
        <v>52128.678189999999</v>
      </c>
    </row>
    <row r="64" spans="2:7" x14ac:dyDescent="0.25">
      <c r="B64" t="s">
        <v>52</v>
      </c>
      <c r="C64" s="5">
        <v>2727854.5972500001</v>
      </c>
      <c r="D64" s="5">
        <v>2222401.8602100001</v>
      </c>
      <c r="E64" s="5">
        <v>2429323.2609999999</v>
      </c>
      <c r="F64" s="5">
        <v>2211092.2142599998</v>
      </c>
    </row>
    <row r="65" spans="2:6" x14ac:dyDescent="0.25">
      <c r="B65" t="s">
        <v>53</v>
      </c>
      <c r="C65" s="5">
        <v>-214634.97572503699</v>
      </c>
      <c r="D65" s="5">
        <v>-214307.12798547401</v>
      </c>
      <c r="E65" s="5">
        <v>-218500.85373078601</v>
      </c>
      <c r="F65" s="5">
        <v>-226005.13529999999</v>
      </c>
    </row>
    <row r="66" spans="2:6" x14ac:dyDescent="0.25">
      <c r="B66" t="s">
        <v>54</v>
      </c>
      <c r="C66" s="5">
        <v>-59018.39357</v>
      </c>
      <c r="D66" s="5">
        <v>-60494.98631</v>
      </c>
      <c r="E66" s="5">
        <v>-65615.486199999999</v>
      </c>
      <c r="F66" s="5">
        <v>-67009.187919999997</v>
      </c>
    </row>
    <row r="67" spans="2:6" x14ac:dyDescent="0.25">
      <c r="B67" t="s">
        <v>55</v>
      </c>
      <c r="C67" s="5">
        <v>-116105.56677999999</v>
      </c>
      <c r="D67" s="5">
        <v>-115413.318</v>
      </c>
      <c r="E67" s="5">
        <v>-104875.526</v>
      </c>
      <c r="F67" s="5">
        <v>-106857.17049999999</v>
      </c>
    </row>
    <row r="68" spans="2:6" x14ac:dyDescent="0.25">
      <c r="B68" t="s">
        <v>56</v>
      </c>
      <c r="C68" s="5">
        <v>510889.59392999997</v>
      </c>
      <c r="D68" s="5">
        <v>585387.85647</v>
      </c>
      <c r="E68" s="5">
        <v>574380.86424000002</v>
      </c>
      <c r="F68" s="5">
        <v>490334.04732000001</v>
      </c>
    </row>
    <row r="69" spans="2:6" x14ac:dyDescent="0.25">
      <c r="B69" t="s">
        <v>57</v>
      </c>
      <c r="C69" s="5">
        <v>6988.3957684432817</v>
      </c>
      <c r="D69" s="5">
        <v>7369.9392619585315</v>
      </c>
      <c r="E69" s="5">
        <v>16527.766284252473</v>
      </c>
      <c r="F69" s="5">
        <v>15284.337444109249</v>
      </c>
    </row>
    <row r="70" spans="2:6" x14ac:dyDescent="0.25">
      <c r="B70" t="s">
        <v>58</v>
      </c>
      <c r="C70" s="5">
        <v>176035.33141302378</v>
      </c>
      <c r="D70" s="5">
        <v>179697.10939504264</v>
      </c>
      <c r="E70" s="5">
        <v>218841.23991314342</v>
      </c>
      <c r="F70" s="5">
        <v>142510.48925615073</v>
      </c>
    </row>
    <row r="71" spans="2:6" x14ac:dyDescent="0.25">
      <c r="B71" t="s">
        <v>59</v>
      </c>
      <c r="C71" s="5">
        <v>206578.63305793999</v>
      </c>
      <c r="D71" s="5">
        <v>209741.58279640248</v>
      </c>
      <c r="E71" s="5">
        <v>203203.9735927172</v>
      </c>
      <c r="F71" s="5">
        <v>199108.62042467893</v>
      </c>
    </row>
    <row r="72" spans="2:6" x14ac:dyDescent="0.25">
      <c r="B72" t="s">
        <v>60</v>
      </c>
      <c r="C72" s="5">
        <v>851976.27289022401</v>
      </c>
      <c r="D72" s="5">
        <v>797222.16784023005</v>
      </c>
      <c r="E72" s="5">
        <v>781175.81826554995</v>
      </c>
      <c r="F72" s="5">
        <v>800281.80561000004</v>
      </c>
    </row>
    <row r="73" spans="2:6" x14ac:dyDescent="0.25">
      <c r="B73" t="s">
        <v>61</v>
      </c>
      <c r="C73" s="5">
        <v>3217.4866993999999</v>
      </c>
      <c r="D73" s="5">
        <v>3263.1003716</v>
      </c>
      <c r="E73" s="5">
        <v>2628.2063484</v>
      </c>
      <c r="F73" s="5">
        <v>2701.8137929000004</v>
      </c>
    </row>
    <row r="74" spans="2:6" x14ac:dyDescent="0.25">
      <c r="B74" t="s">
        <v>62</v>
      </c>
      <c r="C74" s="5">
        <v>-3989.67731</v>
      </c>
      <c r="D74" s="5">
        <v>-901.02245999999991</v>
      </c>
      <c r="E74" s="5">
        <v>177.06858999999997</v>
      </c>
      <c r="F74" s="5">
        <v>-1000.2687100000001</v>
      </c>
    </row>
    <row r="75" spans="2:6" x14ac:dyDescent="0.25">
      <c r="B75" t="s">
        <v>63</v>
      </c>
      <c r="C75" s="5">
        <v>0</v>
      </c>
      <c r="D75" s="5">
        <v>0</v>
      </c>
      <c r="E75" s="5">
        <v>0</v>
      </c>
      <c r="F75" s="5">
        <v>3.2240000000000002</v>
      </c>
    </row>
    <row r="76" spans="2:6" x14ac:dyDescent="0.25">
      <c r="B76" t="s">
        <v>64</v>
      </c>
      <c r="C76" s="5">
        <v>0</v>
      </c>
      <c r="D76" s="5">
        <v>0</v>
      </c>
      <c r="E76" s="5">
        <v>0</v>
      </c>
      <c r="F76" s="5">
        <v>0</v>
      </c>
    </row>
    <row r="77" spans="2:6" x14ac:dyDescent="0.25">
      <c r="B77" t="s">
        <v>65</v>
      </c>
      <c r="C77" s="5">
        <v>381.84</v>
      </c>
      <c r="D77" s="5">
        <v>1009.0384283999999</v>
      </c>
      <c r="E77" s="5">
        <v>979.55400000000009</v>
      </c>
      <c r="F77" s="5">
        <v>2497.8819070999998</v>
      </c>
    </row>
    <row r="78" spans="2:6" x14ac:dyDescent="0.25">
      <c r="B78" t="s">
        <v>66</v>
      </c>
      <c r="C78" s="5">
        <v>69956.567552317196</v>
      </c>
      <c r="D78" s="5">
        <v>66197.464314818193</v>
      </c>
      <c r="E78" s="5">
        <v>67655.053564510396</v>
      </c>
      <c r="F78" s="5">
        <v>66252.800409999996</v>
      </c>
    </row>
    <row r="79" spans="2:6" x14ac:dyDescent="0.25">
      <c r="B79" t="s">
        <v>67</v>
      </c>
      <c r="C79" s="5">
        <v>0</v>
      </c>
      <c r="D79" s="5">
        <v>0</v>
      </c>
      <c r="E79" s="5">
        <v>0</v>
      </c>
      <c r="F79" s="5">
        <v>0</v>
      </c>
    </row>
    <row r="80" spans="2:6" x14ac:dyDescent="0.25">
      <c r="B80" t="s">
        <v>68</v>
      </c>
      <c r="C80" s="5">
        <v>2083.49028</v>
      </c>
      <c r="D80" s="5">
        <v>2258.6253697527745</v>
      </c>
      <c r="E80" s="5">
        <v>1980.5926800000002</v>
      </c>
      <c r="F80" s="5">
        <v>4161.1041672831307</v>
      </c>
    </row>
    <row r="81" spans="2:6" x14ac:dyDescent="0.25">
      <c r="B81" s="20" t="s">
        <v>69</v>
      </c>
      <c r="C81" s="21">
        <v>0</v>
      </c>
      <c r="D81" s="21">
        <v>0</v>
      </c>
      <c r="E81" s="21">
        <v>0</v>
      </c>
      <c r="F81" s="21">
        <v>0</v>
      </c>
    </row>
    <row r="82" spans="2:6" x14ac:dyDescent="0.25">
      <c r="B82" t="s">
        <v>70</v>
      </c>
      <c r="C82" s="5">
        <v>2770.24271</v>
      </c>
      <c r="D82" s="5">
        <v>2469.8021600000002</v>
      </c>
      <c r="E82" s="5">
        <v>2129.4915900000001</v>
      </c>
      <c r="F82" s="5">
        <v>1997.3594399999997</v>
      </c>
    </row>
    <row r="83" spans="2:6" x14ac:dyDescent="0.25">
      <c r="B83" t="s">
        <v>71</v>
      </c>
      <c r="C83" s="5">
        <v>0</v>
      </c>
      <c r="D83" s="5">
        <v>0</v>
      </c>
      <c r="E83" s="5">
        <v>0</v>
      </c>
      <c r="F83" s="5">
        <v>0</v>
      </c>
    </row>
    <row r="84" spans="2:6" x14ac:dyDescent="0.25">
      <c r="B84" t="s">
        <v>72</v>
      </c>
      <c r="C84" s="5">
        <v>15341.9956719497</v>
      </c>
      <c r="D84" s="5">
        <v>14228.9340365631</v>
      </c>
      <c r="E84" s="5">
        <v>14758.606878504301</v>
      </c>
      <c r="F84" s="5">
        <v>15346.49001</v>
      </c>
    </row>
    <row r="85" spans="2:6" x14ac:dyDescent="0.25">
      <c r="B85" s="5" t="s">
        <v>73</v>
      </c>
      <c r="C85" s="5">
        <v>-144889.73935872299</v>
      </c>
      <c r="D85" s="5">
        <v>26582.377036766899</v>
      </c>
      <c r="E85" s="5">
        <v>34718.737282124101</v>
      </c>
      <c r="F85" s="5">
        <v>63711.901609999899</v>
      </c>
    </row>
    <row r="86" spans="2:6" x14ac:dyDescent="0.25">
      <c r="B86" t="s">
        <v>74</v>
      </c>
      <c r="C86" s="5">
        <v>0</v>
      </c>
      <c r="D86" s="5">
        <v>0</v>
      </c>
      <c r="E86" s="5">
        <v>0</v>
      </c>
      <c r="F86" s="5">
        <v>0</v>
      </c>
    </row>
    <row r="87" spans="2:6" x14ac:dyDescent="0.25">
      <c r="B87" t="s">
        <v>75</v>
      </c>
      <c r="C87" s="5">
        <v>378454.260974709</v>
      </c>
      <c r="D87" s="5">
        <v>379761.46346300101</v>
      </c>
      <c r="E87" s="5">
        <v>797946.91908643895</v>
      </c>
      <c r="F87" s="5">
        <v>979701.97820000001</v>
      </c>
    </row>
    <row r="88" spans="2:6" x14ac:dyDescent="0.25">
      <c r="B88" t="s">
        <v>76</v>
      </c>
      <c r="C88" s="5">
        <v>218544.494180323</v>
      </c>
      <c r="D88" s="5">
        <v>219053.05834253499</v>
      </c>
      <c r="E88" s="5">
        <v>209528.770589675</v>
      </c>
      <c r="F88" s="5">
        <v>200963.29078000001</v>
      </c>
    </row>
    <row r="89" spans="2:6" x14ac:dyDescent="0.25">
      <c r="B89" t="s">
        <v>77</v>
      </c>
      <c r="C89" s="5">
        <v>0</v>
      </c>
      <c r="D89" s="5">
        <v>0</v>
      </c>
      <c r="E89" s="5">
        <v>113927.86078380572</v>
      </c>
      <c r="F89" s="5">
        <v>-20947.42974181805</v>
      </c>
    </row>
    <row r="90" spans="2:6" x14ac:dyDescent="0.25">
      <c r="B90" t="s">
        <v>104</v>
      </c>
      <c r="C90" s="5">
        <v>0</v>
      </c>
      <c r="D90" s="5">
        <v>0</v>
      </c>
      <c r="E90" s="5">
        <v>0</v>
      </c>
      <c r="F90" s="5">
        <v>0</v>
      </c>
    </row>
    <row r="91" spans="2:6" x14ac:dyDescent="0.25">
      <c r="B91" s="20" t="s">
        <v>105</v>
      </c>
      <c r="C91" s="21">
        <v>0</v>
      </c>
      <c r="D91" s="21">
        <v>0</v>
      </c>
      <c r="E91" s="21">
        <v>0</v>
      </c>
      <c r="F91" s="21">
        <v>0</v>
      </c>
    </row>
    <row r="92" spans="2:6" x14ac:dyDescent="0.25">
      <c r="B92" t="s">
        <v>106</v>
      </c>
      <c r="C92" s="5">
        <v>311308.59212329262</v>
      </c>
      <c r="D92" s="5">
        <v>232697.35067000001</v>
      </c>
      <c r="E92" s="5">
        <v>222772.09338000003</v>
      </c>
      <c r="F92" s="5">
        <v>225777.58235647998</v>
      </c>
    </row>
    <row r="93" spans="2:6" x14ac:dyDescent="0.25">
      <c r="B93" t="s">
        <v>107</v>
      </c>
      <c r="C93" s="5">
        <v>274</v>
      </c>
      <c r="D93" s="5">
        <v>503</v>
      </c>
      <c r="E93" s="5">
        <v>0</v>
      </c>
      <c r="F93" s="5">
        <v>0</v>
      </c>
    </row>
    <row r="94" spans="2:6" x14ac:dyDescent="0.25">
      <c r="B94" t="s">
        <v>108</v>
      </c>
      <c r="C94" s="5">
        <v>0</v>
      </c>
      <c r="D94" s="5">
        <v>0</v>
      </c>
      <c r="E94" s="5">
        <v>0</v>
      </c>
      <c r="F94" s="5">
        <v>0</v>
      </c>
    </row>
    <row r="95" spans="2:6" x14ac:dyDescent="0.25">
      <c r="B95" t="s">
        <v>109</v>
      </c>
      <c r="C95" s="5">
        <v>0</v>
      </c>
      <c r="D95" s="5">
        <v>0</v>
      </c>
      <c r="E95" s="5">
        <v>0</v>
      </c>
      <c r="F95" s="5">
        <v>0</v>
      </c>
    </row>
    <row r="96" spans="2:6" x14ac:dyDescent="0.25">
      <c r="B96" t="s">
        <v>110</v>
      </c>
      <c r="C96" s="5">
        <v>0</v>
      </c>
      <c r="D96" s="5">
        <v>0</v>
      </c>
      <c r="E96" s="5">
        <v>0</v>
      </c>
      <c r="F96" s="5">
        <v>0</v>
      </c>
    </row>
    <row r="97" spans="2:6" x14ac:dyDescent="0.25">
      <c r="B97" t="s">
        <v>111</v>
      </c>
      <c r="C97" s="5">
        <v>0</v>
      </c>
      <c r="D97" s="5">
        <v>0</v>
      </c>
      <c r="E97" s="5">
        <v>0</v>
      </c>
      <c r="F97" s="5">
        <v>0</v>
      </c>
    </row>
    <row r="98" spans="2:6" x14ac:dyDescent="0.25">
      <c r="B98" t="s">
        <v>78</v>
      </c>
      <c r="C98" s="5">
        <v>0</v>
      </c>
      <c r="D98" s="5">
        <v>0</v>
      </c>
      <c r="E98" s="5">
        <v>0</v>
      </c>
      <c r="F98" s="5">
        <v>0</v>
      </c>
    </row>
    <row r="99" spans="2:6" x14ac:dyDescent="0.25">
      <c r="B99" s="17" t="s">
        <v>14</v>
      </c>
      <c r="C99" s="18">
        <v>5336476.6918240534</v>
      </c>
      <c r="D99" s="18">
        <v>4955167.5605152873</v>
      </c>
      <c r="E99" s="18">
        <v>5685763.8387279715</v>
      </c>
      <c r="F99" s="18">
        <v>5758395.4112903187</v>
      </c>
    </row>
    <row r="100" spans="2:6" x14ac:dyDescent="0.25">
      <c r="C100" s="5"/>
      <c r="D100" s="5"/>
      <c r="E100" s="5"/>
      <c r="F100" s="5"/>
    </row>
    <row r="101" spans="2:6" x14ac:dyDescent="0.25">
      <c r="C101" s="5"/>
      <c r="D101" s="5"/>
      <c r="E101" s="5"/>
      <c r="F101" s="5"/>
    </row>
    <row r="102" spans="2:6" x14ac:dyDescent="0.25">
      <c r="B102" s="17"/>
      <c r="C102" s="18"/>
      <c r="D102" s="18"/>
      <c r="E102" s="18"/>
      <c r="F102" s="18"/>
    </row>
    <row r="103" spans="2:6" x14ac:dyDescent="0.25">
      <c r="B103" s="17"/>
      <c r="C103" s="18"/>
      <c r="D103" s="18"/>
      <c r="E103" s="18"/>
      <c r="F103" s="18"/>
    </row>
    <row r="104" spans="2:6" x14ac:dyDescent="0.25">
      <c r="B104" s="17"/>
      <c r="C104" s="18"/>
      <c r="D104" s="18"/>
      <c r="E104" s="18"/>
      <c r="F104" s="18"/>
    </row>
    <row r="105" spans="2:6" x14ac:dyDescent="0.25">
      <c r="B105" s="17"/>
      <c r="C105" s="18"/>
      <c r="D105" s="18"/>
      <c r="E105" s="18"/>
      <c r="F105" s="18"/>
    </row>
    <row r="106" spans="2:6" x14ac:dyDescent="0.25">
      <c r="C106" s="5"/>
      <c r="D106" s="5"/>
      <c r="E106" s="5"/>
      <c r="F106" s="5"/>
    </row>
    <row r="107" spans="2:6" x14ac:dyDescent="0.25">
      <c r="B107" s="17"/>
      <c r="C107" s="18"/>
      <c r="D107" s="18"/>
      <c r="E107" s="18"/>
      <c r="F107" s="18"/>
    </row>
  </sheetData>
  <sheetProtection algorithmName="SHA-512" hashValue="ofVV3P6xVJfBhlphdXr5+58/ttuxuCMLo2xuixOAbgbF/PdT3hwGJ+s7oNW0sizhV5k/dv/bQkAGIsWtPjSZiw==" saltValue="icTR3SYf6nmPD/1ZvjRa1A==" spinCount="100000" sheet="1" scenarios="1" formatCells="0" formatColumns="0" insertRows="0" deleteRows="0" autoFilter="0"/>
  <phoneticPr fontId="2" type="noConversion"/>
  <pageMargins left="0" right="0" top="0.74803149606299213" bottom="0.74803149606299213" header="0.31496062992125984" footer="0.31496062992125984"/>
  <pageSetup paperSize="9" scale="88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J27"/>
  <sheetViews>
    <sheetView zoomScaleNormal="100" workbookViewId="0"/>
  </sheetViews>
  <sheetFormatPr defaultColWidth="8.85546875" defaultRowHeight="15" x14ac:dyDescent="0.25"/>
  <cols>
    <col min="1" max="1" width="42.5703125" customWidth="1"/>
    <col min="2" max="6" width="15.5703125" customWidth="1"/>
    <col min="7" max="7" width="13.42578125" customWidth="1"/>
    <col min="8" max="8" width="14.42578125" style="5" customWidth="1"/>
    <col min="9" max="9" width="12.5703125" bestFit="1" customWidth="1"/>
    <col min="10" max="10" width="9.140625" bestFit="1" customWidth="1"/>
  </cols>
  <sheetData>
    <row r="1" spans="1:9" ht="18" customHeight="1" x14ac:dyDescent="0.25">
      <c r="A1" s="47">
        <v>2024</v>
      </c>
      <c r="B1" s="19" t="s">
        <v>93</v>
      </c>
      <c r="C1" s="19" t="s">
        <v>94</v>
      </c>
      <c r="D1" s="19" t="s">
        <v>95</v>
      </c>
      <c r="E1" s="19" t="s">
        <v>96</v>
      </c>
      <c r="F1" s="19" t="s">
        <v>97</v>
      </c>
      <c r="G1" s="19" t="s">
        <v>98</v>
      </c>
      <c r="H1" s="23" t="s">
        <v>99</v>
      </c>
      <c r="I1" s="19" t="s">
        <v>14</v>
      </c>
    </row>
    <row r="2" spans="1:9" ht="18" customHeight="1" x14ac:dyDescent="0.25">
      <c r="A2" t="s">
        <v>5</v>
      </c>
      <c r="B2" s="5">
        <v>6244232.9536099993</v>
      </c>
      <c r="C2" s="5">
        <v>353779.74838794663</v>
      </c>
      <c r="D2" s="5">
        <v>328030.58780107897</v>
      </c>
      <c r="E2" s="5">
        <v>0</v>
      </c>
      <c r="F2" s="5">
        <v>63016.364075571706</v>
      </c>
      <c r="G2" s="5">
        <v>405275.67780424701</v>
      </c>
      <c r="H2" s="5">
        <v>43074.597588851902</v>
      </c>
      <c r="I2" s="5">
        <f>(SUM(B2:D2))-(SUM(E2:H2))</f>
        <v>6414676.6503303545</v>
      </c>
    </row>
    <row r="3" spans="1:9" ht="18" customHeight="1" x14ac:dyDescent="0.25">
      <c r="A3" t="s">
        <v>15</v>
      </c>
      <c r="B3" s="5">
        <v>1315465.2429999998</v>
      </c>
      <c r="C3" s="5">
        <v>84932.87576200295</v>
      </c>
      <c r="D3" s="5">
        <v>75460.806036228591</v>
      </c>
      <c r="E3" s="5">
        <v>0</v>
      </c>
      <c r="F3" s="5">
        <v>10420.286486715871</v>
      </c>
      <c r="G3" s="5">
        <v>54939.595000000001</v>
      </c>
      <c r="H3" s="5">
        <v>-28560.442999999999</v>
      </c>
      <c r="I3" s="5">
        <f t="shared" ref="I3:I10" si="0">(SUM(B3:D3))-(SUM(E3:H3))</f>
        <v>1439059.4863115156</v>
      </c>
    </row>
    <row r="4" spans="1:9" ht="18" customHeight="1" x14ac:dyDescent="0.25">
      <c r="A4" t="s">
        <v>16</v>
      </c>
      <c r="B4" s="5">
        <v>2099802.0582400002</v>
      </c>
      <c r="C4" s="5">
        <v>164306.53236591775</v>
      </c>
      <c r="D4" s="5">
        <v>115372.32283557675</v>
      </c>
      <c r="E4" s="5">
        <v>0</v>
      </c>
      <c r="F4" s="5">
        <v>35957.868082640052</v>
      </c>
      <c r="G4" s="5">
        <v>123702.54236395966</v>
      </c>
      <c r="H4" s="5">
        <v>-5722.5059999999939</v>
      </c>
      <c r="I4" s="5">
        <f t="shared" si="0"/>
        <v>2225543.008994895</v>
      </c>
    </row>
    <row r="5" spans="1:9" ht="18" customHeight="1" x14ac:dyDescent="0.25">
      <c r="A5" t="s">
        <v>17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f t="shared" si="0"/>
        <v>0</v>
      </c>
    </row>
    <row r="6" spans="1:9" ht="18" customHeight="1" x14ac:dyDescent="0.25">
      <c r="A6" t="s">
        <v>18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f t="shared" si="0"/>
        <v>0</v>
      </c>
    </row>
    <row r="7" spans="1:9" ht="18" customHeight="1" x14ac:dyDescent="0.25">
      <c r="A7" t="s">
        <v>19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f t="shared" si="0"/>
        <v>0</v>
      </c>
    </row>
    <row r="8" spans="1:9" ht="18" customHeight="1" x14ac:dyDescent="0.25">
      <c r="A8" t="s">
        <v>20</v>
      </c>
      <c r="B8" s="5">
        <v>0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f t="shared" si="0"/>
        <v>0</v>
      </c>
    </row>
    <row r="9" spans="1:9" ht="18" customHeight="1" x14ac:dyDescent="0.25">
      <c r="A9" t="s">
        <v>21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f t="shared" si="0"/>
        <v>0</v>
      </c>
    </row>
    <row r="10" spans="1:9" ht="18" customHeight="1" x14ac:dyDescent="0.25">
      <c r="A10" t="s">
        <v>22</v>
      </c>
      <c r="B10" s="5">
        <v>0</v>
      </c>
      <c r="C10" s="5">
        <v>4358307.3885247083</v>
      </c>
      <c r="D10" s="5">
        <v>394251.487521136</v>
      </c>
      <c r="E10" s="5">
        <v>0</v>
      </c>
      <c r="F10" s="5">
        <v>0</v>
      </c>
      <c r="G10" s="5">
        <v>4752558.8766558468</v>
      </c>
      <c r="H10" s="5">
        <v>0</v>
      </c>
      <c r="I10" s="5">
        <f t="shared" si="0"/>
        <v>-6.100023165345192E-4</v>
      </c>
    </row>
    <row r="11" spans="1:9" ht="18" customHeight="1" x14ac:dyDescent="0.25">
      <c r="A11" s="47"/>
      <c r="B11" s="5"/>
      <c r="C11" s="5"/>
      <c r="D11" s="5"/>
      <c r="E11" s="5"/>
      <c r="F11" s="5"/>
      <c r="G11" s="5"/>
      <c r="I11" s="5">
        <f>B11+C11+D11-E11-F11-G11-H11</f>
        <v>0</v>
      </c>
    </row>
    <row r="12" spans="1:9" ht="18" customHeight="1" x14ac:dyDescent="0.25">
      <c r="A12" s="47">
        <v>2023</v>
      </c>
      <c r="B12" s="5"/>
      <c r="C12" s="5"/>
      <c r="D12" s="5"/>
      <c r="E12" s="5"/>
      <c r="F12" s="5"/>
      <c r="G12" s="5"/>
      <c r="I12" s="5"/>
    </row>
    <row r="13" spans="1:9" ht="18" customHeight="1" x14ac:dyDescent="0.25">
      <c r="A13" t="s">
        <v>5</v>
      </c>
      <c r="B13" s="5">
        <v>4942933.9361400008</v>
      </c>
      <c r="C13" s="5">
        <v>248345.94113902573</v>
      </c>
      <c r="D13" s="5">
        <v>261465.71746755499</v>
      </c>
      <c r="E13" s="5">
        <v>0</v>
      </c>
      <c r="F13" s="5">
        <v>58992.244599094498</v>
      </c>
      <c r="G13" s="5">
        <v>341302.39046343678</v>
      </c>
      <c r="H13" s="5">
        <v>64279.73255572941</v>
      </c>
      <c r="I13" s="5">
        <f t="shared" ref="I13:I21" si="1">(SUM(B13:D13))-(SUM(E13:H13))</f>
        <v>4988171.2271283204</v>
      </c>
    </row>
    <row r="14" spans="1:9" ht="18" customHeight="1" x14ac:dyDescent="0.25">
      <c r="A14" s="25" t="s">
        <v>15</v>
      </c>
      <c r="B14" s="5">
        <v>1287004.3524399998</v>
      </c>
      <c r="C14" s="5">
        <v>74801.974722280283</v>
      </c>
      <c r="D14" s="5">
        <v>74920.984087099598</v>
      </c>
      <c r="E14" s="5">
        <v>0</v>
      </c>
      <c r="F14" s="5">
        <v>10434.636288287191</v>
      </c>
      <c r="G14" s="5">
        <v>51751.413918088714</v>
      </c>
      <c r="H14" s="5">
        <v>-26156.524725904197</v>
      </c>
      <c r="I14" s="5">
        <f t="shared" si="1"/>
        <v>1400697.785768908</v>
      </c>
    </row>
    <row r="15" spans="1:9" ht="18" customHeight="1" x14ac:dyDescent="0.25">
      <c r="A15" s="25" t="s">
        <v>16</v>
      </c>
      <c r="B15" s="5">
        <v>2097605.6188699999</v>
      </c>
      <c r="C15" s="5">
        <v>136680.7151612895</v>
      </c>
      <c r="D15" s="5">
        <v>117145.40007536999</v>
      </c>
      <c r="E15" s="5">
        <v>0</v>
      </c>
      <c r="F15" s="5">
        <v>48101.810000000005</v>
      </c>
      <c r="G15" s="5">
        <v>89659.318525387542</v>
      </c>
      <c r="H15" s="5">
        <v>-4762.9972593716957</v>
      </c>
      <c r="I15" s="5">
        <f t="shared" si="1"/>
        <v>2218433.6028406434</v>
      </c>
    </row>
    <row r="16" spans="1:9" ht="18" customHeight="1" x14ac:dyDescent="0.25">
      <c r="A16" t="s">
        <v>17</v>
      </c>
      <c r="B16" s="5">
        <v>935898.6100000001</v>
      </c>
      <c r="C16" s="5">
        <v>56692.986945160053</v>
      </c>
      <c r="D16" s="5">
        <v>51728.380303622798</v>
      </c>
      <c r="E16" s="5">
        <v>0</v>
      </c>
      <c r="F16" s="5">
        <v>6888.2431840005784</v>
      </c>
      <c r="G16" s="5">
        <v>13143.734831216127</v>
      </c>
      <c r="H16" s="5">
        <v>-24899.755077454403</v>
      </c>
      <c r="I16" s="5">
        <f t="shared" si="1"/>
        <v>1049187.7543110207</v>
      </c>
    </row>
    <row r="17" spans="1:10" ht="18" customHeight="1" x14ac:dyDescent="0.25">
      <c r="A17" t="s">
        <v>18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f t="shared" si="1"/>
        <v>0</v>
      </c>
    </row>
    <row r="18" spans="1:10" ht="18" customHeight="1" x14ac:dyDescent="0.25">
      <c r="A18" t="s">
        <v>19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f t="shared" si="1"/>
        <v>0</v>
      </c>
    </row>
    <row r="19" spans="1:10" ht="18" customHeight="1" x14ac:dyDescent="0.25">
      <c r="A19" t="s">
        <v>20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f t="shared" si="1"/>
        <v>0</v>
      </c>
    </row>
    <row r="20" spans="1:10" ht="18" customHeight="1" x14ac:dyDescent="0.25">
      <c r="A20" t="s">
        <v>21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1"/>
        <v>0</v>
      </c>
    </row>
    <row r="21" spans="1:10" ht="18" customHeight="1" x14ac:dyDescent="0.25">
      <c r="A21" t="s">
        <v>22</v>
      </c>
      <c r="B21" s="5">
        <v>0</v>
      </c>
      <c r="C21" s="5">
        <v>4100638.6990134092</v>
      </c>
      <c r="D21" s="5">
        <v>358672.003010149</v>
      </c>
      <c r="E21" s="5">
        <v>0</v>
      </c>
      <c r="F21" s="5">
        <v>0</v>
      </c>
      <c r="G21" s="5">
        <v>4459310.7027771585</v>
      </c>
      <c r="H21" s="5">
        <v>0</v>
      </c>
      <c r="I21" s="5">
        <f t="shared" si="1"/>
        <v>-7.5360015034675598E-4</v>
      </c>
    </row>
    <row r="22" spans="1:10" ht="18" customHeight="1" x14ac:dyDescent="0.25">
      <c r="A22" t="s">
        <v>112</v>
      </c>
      <c r="B22" s="5">
        <f>SUM(B13:B21)</f>
        <v>9263442.5174499992</v>
      </c>
      <c r="C22" s="5">
        <f t="shared" ref="C22:H22" si="2">SUM(C13:C21)</f>
        <v>4617160.3169811647</v>
      </c>
      <c r="D22" s="5">
        <f t="shared" si="2"/>
        <v>863932.48494379641</v>
      </c>
      <c r="E22" s="5">
        <f t="shared" si="2"/>
        <v>0</v>
      </c>
      <c r="F22" s="5">
        <f t="shared" si="2"/>
        <v>124416.93407138227</v>
      </c>
      <c r="G22" s="5">
        <f t="shared" si="2"/>
        <v>4955167.5605152873</v>
      </c>
      <c r="H22" s="5">
        <f t="shared" si="2"/>
        <v>8460.4554929991173</v>
      </c>
      <c r="I22" s="5">
        <f>B22+C22+D22-E22-F22-G22-H22</f>
        <v>9656490.3692952916</v>
      </c>
      <c r="J22" s="5"/>
    </row>
    <row r="23" spans="1:10" ht="18" customHeight="1" x14ac:dyDescent="0.25">
      <c r="A23" t="s">
        <v>147</v>
      </c>
      <c r="B23" s="5"/>
      <c r="C23" s="5"/>
      <c r="D23" s="5"/>
      <c r="E23" s="5"/>
      <c r="F23" s="5"/>
      <c r="G23" s="5"/>
      <c r="I23" s="55">
        <f>I22*1.039</f>
        <v>10033093.493697807</v>
      </c>
    </row>
    <row r="24" spans="1:10" ht="18" customHeight="1" x14ac:dyDescent="0.25">
      <c r="B24" s="5"/>
      <c r="C24" s="5"/>
      <c r="D24" s="5"/>
      <c r="E24" s="5"/>
      <c r="F24" s="5"/>
      <c r="G24" s="5"/>
    </row>
    <row r="25" spans="1:10" ht="18" customHeight="1" x14ac:dyDescent="0.25">
      <c r="B25" s="5"/>
      <c r="C25" s="5"/>
      <c r="D25" s="5"/>
      <c r="E25" s="5"/>
      <c r="F25" s="5"/>
      <c r="G25" s="5"/>
    </row>
    <row r="26" spans="1:10" ht="18" customHeight="1" x14ac:dyDescent="0.25">
      <c r="B26" s="5"/>
      <c r="C26" s="5"/>
      <c r="D26" s="5"/>
      <c r="E26" s="5"/>
      <c r="F26" s="5"/>
      <c r="G26" s="5"/>
    </row>
    <row r="27" spans="1:10" ht="18" customHeight="1" x14ac:dyDescent="0.25">
      <c r="B27" s="5"/>
      <c r="C27" s="5"/>
      <c r="D27" s="5"/>
      <c r="E27" s="5"/>
      <c r="F27" s="5"/>
      <c r="G27" s="5"/>
    </row>
  </sheetData>
  <sheetProtection algorithmName="SHA-512" hashValue="Qn9T1VbciediisAW3k3laVVOSeFmIc9F+YBvlOcXptsUqIaeM1QS/W3lboWIrsRWwe9uA8CBJYGEfcuQ+tIpvA==" saltValue="EpzK238QfqxQOI9Wl/eVuQ==" spinCount="100000" sheet="1" scenarios="1" formatCells="0" formatColumns="0" insertRows="0" deleteRows="0" autoFilter="0"/>
  <pageMargins left="0" right="0" top="0.74803149606299213" bottom="0.74803149606299213" header="0.31496062992125984" footer="0.31496062992125984"/>
  <pageSetup paperSize="9" scale="91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3a6a9c0ec21b59d040fef9a556bb9298">
  <xsd:schema xmlns:xsd="http://www.w3.org/2001/XMLSchema" xmlns:xs="http://www.w3.org/2001/XMLSchema" xmlns:p="http://schemas.microsoft.com/office/2006/metadata/properties" xmlns:ns2="d60cb271-d094-477e-a947-a350081a53fc" xmlns:ns3="98170239-a848-4a8c-9a9f-2650ee4fea25" targetNamespace="http://schemas.microsoft.com/office/2006/metadata/properties" ma:root="true" ma:fieldsID="dc834d8dbc88c50fc44d726b966e81bb" ns2:_="" ns3:_="">
    <xsd:import namespace="d60cb271-d094-477e-a947-a350081a53fc"/>
    <xsd:import namespace="98170239-a848-4a8c-9a9f-2650ee4fea2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70239-a848-4a8c-9a9f-2650ee4fea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C1328-749D-443C-8254-7841F2B203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C160EE-D1D9-4437-A79B-597CD8B4DB74}">
  <ds:schemaRefs>
    <ds:schemaRef ds:uri="d60cb271-d094-477e-a947-a350081a53fc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98170239-a848-4a8c-9a9f-2650ee4fea25"/>
  </ds:schemaRefs>
</ds:datastoreItem>
</file>

<file path=customXml/itemProps3.xml><?xml version="1.0" encoding="utf-8"?>
<ds:datastoreItem xmlns:ds="http://schemas.openxmlformats.org/officeDocument/2006/customXml" ds:itemID="{2BDC0FEF-7A43-434A-ABC3-58E82CFDE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98170239-a848-4a8c-9a9f-2650ee4fea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4</vt:lpstr>
      <vt:lpstr>Skema 3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DTD_2024_Region_Sjælland_Somatik</dc:title>
  <dc:subject/>
  <dc:creator>Janne Refnov</dc:creator>
  <cp:keywords/>
  <dc:description/>
  <cp:lastModifiedBy>Emma Lauth Lauritsen</cp:lastModifiedBy>
  <cp:revision/>
  <dcterms:created xsi:type="dcterms:W3CDTF">2011-12-09T07:32:30Z</dcterms:created>
  <dcterms:modified xsi:type="dcterms:W3CDTF">2025-07-01T11:54:05Z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loudStatistics_StoryID">
    <vt:lpwstr>50b56600-957e-4825-ae15-6e2a3a301ce9</vt:lpwstr>
  </property>
</Properties>
</file>