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G:\ADMINI\Specifikationer-til-regnskaber\Årsregnskaber 2025\VEKSEL\VEKSEL - RR 2025\RR 2025 materiale FSTS\"/>
    </mc:Choice>
  </mc:AlternateContent>
  <xr:revisionPtr revIDLastSave="0" documentId="13_ncr:1_{6603609B-17C7-4549-B0B2-FA4E1A7D7DFB}"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68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1" i="1" l="1"/>
  <c r="G250" i="1"/>
  <c r="G248" i="1"/>
  <c r="I251" i="1"/>
  <c r="I250" i="1"/>
  <c r="I249" i="1"/>
  <c r="I248" i="1"/>
  <c r="G232" i="1"/>
  <c r="H231" i="1"/>
  <c r="I245" i="1"/>
  <c r="I244" i="1"/>
  <c r="I243" i="1"/>
  <c r="I242" i="1"/>
  <c r="I241" i="1"/>
  <c r="I240" i="1"/>
  <c r="I239" i="1"/>
  <c r="I238" i="1"/>
  <c r="I235" i="1"/>
  <c r="I234" i="1"/>
  <c r="I233" i="1"/>
  <c r="I232" i="1"/>
  <c r="I231" i="1"/>
  <c r="I230" i="1"/>
  <c r="I217" i="1"/>
  <c r="I218" i="1"/>
  <c r="I219" i="1"/>
  <c r="I220" i="1"/>
  <c r="I221" i="1"/>
  <c r="I222" i="1"/>
  <c r="I223" i="1"/>
  <c r="I224" i="1"/>
  <c r="I225" i="1"/>
  <c r="I226" i="1"/>
  <c r="I227" i="1"/>
  <c r="I216" i="1"/>
  <c r="I254" i="1"/>
  <c r="G254" i="1"/>
  <c r="H167" i="1"/>
  <c r="H166" i="1"/>
  <c r="H164" i="1"/>
  <c r="F260" i="1" l="1"/>
  <c r="G260" i="1"/>
  <c r="H260" i="1"/>
  <c r="I260" i="1"/>
  <c r="I264" i="1" l="1"/>
  <c r="I265" i="1"/>
  <c r="I266" i="1"/>
  <c r="I267" i="1"/>
  <c r="I268" i="1"/>
  <c r="I269" i="1"/>
  <c r="I263" i="1"/>
  <c r="G266" i="1"/>
  <c r="G263" i="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<sst xmlns="http://schemas.openxmlformats.org/spreadsheetml/2006/main" count="492" uniqueCount="356">
  <si>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</si>
  <si>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</si>
  <si>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</si>
  <si>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</si>
  <si>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</si>
  <si>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</si>
  <si>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</si>
  <si>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</si>
  <si>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</si>
  <si>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</si>
  <si>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</si>
  <si>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</si>
  <si>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</si>
  <si>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</si>
  <si>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</si>
  <si>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</si>
  <si>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</si>
  <si>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</si>
  <si>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</si>
  <si>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</si>
  <si>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</si>
  <si>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</si>
  <si>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</si>
  <si>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</si>
  <si>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</si>
  <si>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</si>
  <si>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</si>
  <si>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</si>
  <si>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</si>
  <si>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</si>
  <si>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</si>
  <si>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</si>
  <si>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</si>
  <si>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</si>
  <si>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</si>
  <si>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</si>
  <si>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</si>
  <si>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</si>
  <si>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</si>
  <si>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</si>
  <si>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</si>
  <si>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</si>
  <si>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</si>
  <si>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</si>
  <si>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</si>
  <si>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</si>
  <si>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</si>
  <si>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</si>
  <si>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</si>
  <si>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</si>
  <si>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</si>
  <si>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</si>
  <si>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</si>
  <si>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</si>
  <si>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</si>
  <si>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</si>
  <si>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</si>
  <si>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</si>
  <si>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</si>
  <si>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</si>
  <si>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</si>
  <si>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</si>
  <si>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</si>
  <si>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</si>
  <si>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</si>
  <si>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</si>
  <si>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</si>
  <si>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</si>
  <si>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</si>
  <si>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</si>
  <si>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</si>
  <si>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</si>
  <si>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</si>
  <si>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</si>
  <si>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</si>
  <si>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</si>
  <si>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</si>
  <si>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</si>
  <si>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</si>
  <si>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</si>
  <si>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</si>
  <si>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</si>
  <si>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</si>
  <si>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</si>
  <si>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</si>
  <si>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</si>
  <si>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</si>
  <si>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</si>
  <si>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</si>
  <si>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</si>
  <si>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</si>
  <si>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</si>
  <si>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</si>
  <si>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</si>
  <si>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</si>
  <si>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</si>
  <si>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</si>
  <si>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</si>
  <si>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</si>
  <si>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</si>
  <si>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</si>
  <si>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</si>
  <si>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</si>
  <si>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</si>
  <si>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</si>
  <si>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</si>
  <si>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</si>
  <si>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</si>
  <si>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</si>
  <si>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</si>
  <si>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</si>
  <si>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</si>
  <si>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</si>
  <si>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</si>
  <si>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</si>
  <si>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</si>
  <si>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</si>
  <si>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</si>
  <si>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</si>
  <si>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</si>
  <si>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</si>
  <si>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</si>
  <si>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</si>
  <si>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</si>
  <si>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</si>
  <si>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</si>
  <si>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</si>
  <si>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</si>
  <si>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</si>
  <si>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</si>
  <si>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</si>
  <si>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</si>
  <si>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</si>
  <si>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</si>
  <si>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</si>
  <si>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</si>
  <si>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</si>
  <si>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</si>
  <si>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</si>
  <si>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</si>
  <si>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</si>
  <si>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</si>
  <si>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</si>
  <si>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</si>
  <si>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</si>
  <si>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</si>
  <si>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</si>
  <si>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</si>
  <si>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</si>
  <si>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</si>
  <si>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</si>
  <si>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</si>
  <si>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</si>
  <si>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</si>
  <si>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</si>
  <si>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</si>
  <si>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</si>
  <si>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</si>
  <si>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</si>
  <si>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</si>
  <si>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</si>
  <si>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</si>
  <si>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</si>
  <si>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</si>
  <si>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</si>
  <si>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</si>
  <si>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</si>
  <si>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</si>
  <si>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</si>
  <si>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</si>
  <si>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</si>
  <si>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</si>
  <si>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</si>
  <si>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</si>
  <si>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</si>
  <si>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</si>
  <si>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</si>
  <si>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</si>
  <si>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</si>
  <si>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</si>
  <si>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</si>
  <si>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</si>
  <si>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</si>
  <si>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</si>
  <si>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</si>
  <si>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</si>
  <si>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</si>
  <si>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</si>
  <si>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</si>
  <si>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</si>
  <si>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</si>
  <si>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</si>
  <si>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</si>
  <si>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</si>
  <si>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</si>
  <si>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</si>
  <si>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</si>
  <si>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</si>
  <si>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</si>
  <si>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</si>
  <si>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</si>
  <si>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</si>
  <si>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</si>
  <si>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</si>
  <si>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</si>
  <si>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</si>
  <si>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</si>
  <si>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</si>
  <si>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</si>
  <si>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</si>
  <si>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</si>
  <si>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</si>
  <si>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</si>
  <si>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</si>
  <si>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</si>
  <si>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</si>
  <si>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</si>
  <si>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</si>
  <si>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</si>
  <si>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</si>
  <si>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</si>
  <si>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</si>
  <si>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</si>
  <si>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</si>
  <si>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</si>
  <si>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</si>
  <si>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</si>
  <si>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</si>
  <si>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</si>
  <si>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</si>
  <si>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</si>
  <si>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</si>
  <si>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</si>
  <si>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</si>
  <si>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</si>
  <si>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</si>
  <si>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</si>
  <si>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</si>
  <si>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</si>
  <si>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</si>
  <si>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</si>
  <si>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</si>
  <si>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</si>
  <si>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</si>
  <si>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</si>
  <si>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</si>
  <si>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</si>
  <si>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</si>
  <si>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</si>
  <si>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</si>
  <si>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</si>
  <si>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</si>
  <si>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</si>
  <si>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</si>
  <si>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</si>
  <si>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</si>
  <si>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</si>
  <si>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</si>
  <si>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</si>
  <si>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</si>
  <si>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</si>
  <si>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</si>
  <si>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</si>
  <si>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</si>
  <si>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</si>
  <si>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</si>
  <si>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</si>
  <si>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</si>
  <si>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</si>
  <si>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</si>
  <si>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</si>
  <si>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</si>
  <si>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</si>
  <si>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</si>
  <si>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</si>
  <si>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</si>
  <si>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</si>
  <si>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</si>
  <si>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</si>
  <si>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</si>
  <si>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</si>
  <si>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</si>
  <si>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</si>
  <si>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</si>
  <si>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</si>
  <si>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</si>
  <si>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</si>
  <si>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</si>
  <si>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</si>
  <si>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</si>
  <si>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</si>
  <si>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</si>
  <si>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</si>
  <si>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</si>
  <si>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</si>
  <si>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</si>
  <si>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</si>
  <si>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</si>
  <si>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</si>
  <si>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</si>
  <si>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</si>
  <si>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</si>
  <si>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</si>
  <si>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</si>
  <si>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</si>
  <si>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</si>
  <si>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</si>
  <si>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</si>
  <si>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</si>
  <si>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</si>
  <si>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</si>
  <si>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</si>
  <si>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</si>
  <si>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</si>
  <si>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</si>
  <si>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</si>
  <si>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</si>
  <si>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</si>
  <si>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</si>
  <si>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</si>
  <si>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</si>
  <si>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</si>
  <si>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</si>
  <si>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</si>
  <si>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</si>
  <si>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</si>
  <si>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</si>
  <si>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</si>
  <si>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</si>
  <si>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</si>
  <si>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</si>
  <si>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</si>
  <si>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</si>
  <si>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</si>
  <si>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</si>
  <si>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</si>
  <si>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</si>
  <si>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</si>
  <si>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</si>
  <si>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</si>
  <si>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</si>
  <si>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</si>
  <si>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</si>
  <si>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</si>
  <si>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</si>
  <si>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Søren Lund</t>
  </si>
  <si>
    <t>Spodsbjergvej 141</t>
  </si>
  <si>
    <t>Rudkøbing</t>
  </si>
  <si>
    <t>X</t>
  </si>
  <si>
    <t>13 Tab for skader forvoldt af tredjemand</t>
  </si>
  <si>
    <t>13 Tab på debitorer</t>
  </si>
  <si>
    <t>13 MYBE Ansøgning om særlige omkostninger + alle fakturaer</t>
  </si>
  <si>
    <t>9.1 Myndighedsbehandling - MYBE</t>
  </si>
  <si>
    <t>9.1 Styrket beredskab - STBE</t>
  </si>
  <si>
    <t>9.1 Netudviklingsplan - NUPL</t>
  </si>
  <si>
    <t>9.1 Projekter i højspændingsnettet - FOHØ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</si>
</sst>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4">
    <xf numFmtId="0" fontId="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3" borderId="0" xfId="0" applyFont="1" applyFill="1" applyProtection="1">
      <protection locked="0"/>
    </xf>
    <xf numFmtId="3" fontId="4" fillId="3" borderId="0" xfId="0" applyNumberFormat="1" applyFont="1" applyFill="1" applyAlignment="1" applyProtection="1">
      <alignment vertical="top"/>
      <protection locked="0"/>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4">
    <cellStyle name="Komma" xfId="1" builtinId="3"/>
    <cellStyle name="Komma 2" xfId="2" xr:uid="{B3A4629E-B284-4437-A841-C53D43CB4A1B}"/>
    <cellStyle name="Komma 3" xfId="3" xr:uid="{5EF09743-2BFE-4E55-83AA-171D3FE1FE76}"/>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96" zoomScaleNormal="100" workbookViewId="0">
      <selection activeCell="F256" sqref="F256"/>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289</v>
      </c>
      <c r="B1" s="100"/>
      <c r="C1" s="100"/>
      <c r="D1" s="100"/>
      <c r="E1" s="100"/>
      <c r="F1" s="100"/>
      <c r="G1" s="100"/>
      <c r="H1" s="100"/>
      <c r="I1" s="65"/>
      <c r="J1" s="3"/>
      <c r="K1" s="66" t="s">
        <v>344</v>
      </c>
      <c r="L1" s="3"/>
      <c r="M1" s="3"/>
      <c r="N1" s="3"/>
      <c r="O1" s="3"/>
      <c r="P1" s="3"/>
      <c r="Q1" s="3"/>
      <c r="R1" s="3"/>
      <c r="S1" s="3"/>
      <c r="T1" s="3"/>
      <c r="U1" s="3"/>
      <c r="V1" s="3"/>
      <c r="W1" s="3"/>
      <c r="X1" s="3"/>
      <c r="Y1" s="3"/>
      <c r="Z1" s="3"/>
      <c r="AA1" s="3"/>
      <c r="AB1" s="3"/>
      <c r="AC1" s="3"/>
      <c r="AD1" s="3"/>
      <c r="AE1" s="3"/>
    </row>
    <row r="2" spans="1:31" ht="20.25" x14ac:dyDescent="0.3">
      <c r="A2" s="82" t="s">
        <v>94</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1" t="s">
        <v>323</v>
      </c>
      <c r="B3" s="3"/>
      <c r="C3" s="3"/>
      <c r="D3" s="3"/>
      <c r="E3" s="3"/>
      <c r="F3" s="3"/>
      <c r="G3" s="3"/>
      <c r="H3" s="3"/>
      <c r="I3" s="69" t="s">
        <v>83</v>
      </c>
      <c r="J3" s="3"/>
      <c r="K3" s="3"/>
      <c r="L3" s="3"/>
      <c r="M3" s="3"/>
      <c r="N3" s="3"/>
      <c r="O3" s="3"/>
      <c r="P3" s="3"/>
      <c r="Q3" s="3"/>
      <c r="R3" s="3"/>
      <c r="S3" s="3"/>
      <c r="T3" s="3"/>
      <c r="U3" s="3"/>
      <c r="V3" s="3"/>
      <c r="W3" s="3"/>
      <c r="X3" s="3"/>
      <c r="Y3" s="3"/>
      <c r="Z3" s="3"/>
      <c r="AA3" s="3"/>
      <c r="AB3" s="3"/>
      <c r="AC3" s="3"/>
      <c r="AD3" s="3"/>
      <c r="AE3" s="3"/>
    </row>
    <row r="4" spans="1:31" x14ac:dyDescent="0.2">
      <c r="A4" s="41" t="s">
        <v>324</v>
      </c>
      <c r="B4" s="3"/>
      <c r="C4" s="3"/>
      <c r="D4" s="3"/>
      <c r="E4" s="3"/>
      <c r="F4" s="3"/>
      <c r="G4" s="3"/>
      <c r="H4" s="3"/>
      <c r="I4" s="69" t="s">
        <v>345</v>
      </c>
      <c r="J4" s="3"/>
      <c r="K4" s="3"/>
      <c r="L4" s="3"/>
      <c r="M4" s="3"/>
      <c r="N4" s="3"/>
      <c r="O4" s="3"/>
      <c r="P4" s="3"/>
      <c r="Q4" s="3"/>
      <c r="R4" s="3"/>
      <c r="S4" s="3"/>
      <c r="T4" s="3"/>
      <c r="U4" s="3"/>
      <c r="V4" s="3"/>
      <c r="W4" s="3"/>
      <c r="X4" s="3"/>
      <c r="Y4" s="3"/>
      <c r="Z4" s="3"/>
      <c r="AA4" s="3"/>
      <c r="AB4" s="3"/>
      <c r="AC4" s="3"/>
      <c r="AD4" s="3"/>
      <c r="AE4" s="3"/>
    </row>
    <row r="5" spans="1:31" x14ac:dyDescent="0.2">
      <c r="A5" s="41" t="s">
        <v>326</v>
      </c>
      <c r="B5" s="3"/>
      <c r="C5" s="3"/>
      <c r="D5" s="3"/>
      <c r="E5" s="3"/>
      <c r="F5" s="3"/>
      <c r="G5" s="3"/>
      <c r="H5" s="3"/>
      <c r="I5" s="69" t="s">
        <v>346</v>
      </c>
      <c r="J5" s="3"/>
      <c r="K5" s="3"/>
      <c r="L5" s="3"/>
      <c r="M5" s="3"/>
      <c r="N5" s="3"/>
      <c r="O5" s="3"/>
      <c r="P5" s="3"/>
      <c r="Q5" s="3"/>
      <c r="R5" s="3"/>
      <c r="S5" s="3"/>
      <c r="T5" s="3"/>
      <c r="U5" s="3"/>
      <c r="V5" s="3"/>
      <c r="W5" s="3"/>
      <c r="X5" s="3"/>
      <c r="Y5" s="3"/>
      <c r="Z5" s="3"/>
      <c r="AA5" s="3"/>
      <c r="AB5" s="3"/>
      <c r="AC5" s="3"/>
      <c r="AD5" s="3"/>
      <c r="AE5" s="3"/>
    </row>
    <row r="6" spans="1:31" x14ac:dyDescent="0.2">
      <c r="A6" s="41" t="s">
        <v>327</v>
      </c>
      <c r="B6" s="3"/>
      <c r="C6" s="3"/>
      <c r="D6" s="3"/>
      <c r="E6" s="3"/>
      <c r="F6" s="3"/>
      <c r="G6" s="3"/>
      <c r="H6" s="3"/>
      <c r="I6" s="69">
        <v>5900</v>
      </c>
      <c r="J6" s="3"/>
      <c r="K6" s="3"/>
      <c r="L6" s="3"/>
      <c r="M6" s="3"/>
      <c r="N6" s="3"/>
      <c r="O6" s="3"/>
      <c r="P6" s="3"/>
      <c r="Q6" s="3"/>
      <c r="R6" s="3"/>
      <c r="S6" s="3"/>
      <c r="T6" s="3"/>
      <c r="U6" s="3"/>
      <c r="V6" s="3"/>
      <c r="W6" s="3"/>
      <c r="X6" s="3"/>
      <c r="Y6" s="3"/>
      <c r="Z6" s="3"/>
      <c r="AA6" s="3"/>
      <c r="AB6" s="3"/>
      <c r="AC6" s="3"/>
      <c r="AD6" s="3"/>
      <c r="AE6" s="3"/>
    </row>
    <row r="7" spans="1:31" x14ac:dyDescent="0.2">
      <c r="A7" s="41" t="s">
        <v>328</v>
      </c>
      <c r="B7" s="3"/>
      <c r="C7" s="3"/>
      <c r="D7" s="3"/>
      <c r="E7" s="3"/>
      <c r="F7" s="3"/>
      <c r="G7" s="3"/>
      <c r="H7" s="3"/>
      <c r="I7" s="69" t="s">
        <v>347</v>
      </c>
      <c r="J7" s="3"/>
      <c r="K7" s="3"/>
      <c r="L7" s="3"/>
      <c r="M7" s="3"/>
      <c r="N7" s="3"/>
      <c r="O7" s="3"/>
      <c r="P7" s="3"/>
      <c r="Q7" s="3"/>
      <c r="R7" s="3"/>
      <c r="S7" s="3"/>
      <c r="T7" s="3"/>
      <c r="U7" s="3"/>
      <c r="V7" s="3"/>
      <c r="W7" s="3"/>
      <c r="X7" s="3"/>
      <c r="Y7" s="3"/>
      <c r="Z7" s="3"/>
      <c r="AA7" s="3"/>
      <c r="AB7" s="3"/>
      <c r="AC7" s="3"/>
      <c r="AD7" s="3"/>
      <c r="AE7" s="3"/>
    </row>
    <row r="8" spans="1:31" x14ac:dyDescent="0.2">
      <c r="A8" s="41"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1"/>
      <c r="L9" s="3"/>
      <c r="M9" s="3"/>
      <c r="N9" s="3"/>
      <c r="O9" s="3"/>
      <c r="P9" s="3"/>
      <c r="Q9" s="3"/>
      <c r="R9" s="3"/>
      <c r="S9" s="3"/>
      <c r="T9" s="3"/>
      <c r="U9" s="3"/>
      <c r="V9" s="3"/>
      <c r="W9" s="3"/>
      <c r="X9" s="3"/>
      <c r="Y9" s="3"/>
      <c r="Z9" s="3"/>
      <c r="AA9" s="3"/>
      <c r="AB9" s="3"/>
      <c r="AC9" s="3"/>
      <c r="AD9" s="3"/>
      <c r="AE9" s="3"/>
    </row>
    <row r="10" spans="1:31" ht="20.25" x14ac:dyDescent="0.3">
      <c r="A10" s="82" t="s">
        <v>0</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303</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8">
        <v>27548147</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210</v>
      </c>
      <c r="B14" s="72"/>
      <c r="C14" s="72"/>
      <c r="D14" s="72"/>
      <c r="E14" s="72"/>
      <c r="F14" s="72"/>
      <c r="G14" s="72"/>
      <c r="H14" s="72"/>
      <c r="I14" s="48">
        <v>9620</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206</v>
      </c>
      <c r="B15" s="71"/>
      <c r="C15" s="71"/>
      <c r="D15" s="71"/>
      <c r="E15" s="71"/>
      <c r="F15" s="71"/>
      <c r="G15" s="71"/>
      <c r="H15" s="71"/>
      <c r="I15" s="48">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144</v>
      </c>
      <c r="B16" s="102"/>
      <c r="C16" s="102"/>
      <c r="D16" s="102"/>
      <c r="E16" s="102"/>
      <c r="F16" s="102"/>
      <c r="G16" s="102"/>
      <c r="H16" s="102"/>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0" t="s">
        <v>142</v>
      </c>
      <c r="B17" s="80"/>
      <c r="C17" s="80"/>
      <c r="D17" s="80"/>
      <c r="E17" s="80"/>
      <c r="F17" s="80"/>
      <c r="G17" s="80"/>
      <c r="H17" s="80"/>
      <c r="I17" s="58">
        <v>0</v>
      </c>
      <c r="J17" s="58"/>
      <c r="K17" s="3"/>
      <c r="L17" s="3"/>
      <c r="M17" s="3"/>
      <c r="N17" s="3"/>
      <c r="O17" s="3"/>
      <c r="P17" s="3"/>
      <c r="Q17" s="3"/>
      <c r="R17" s="3"/>
      <c r="S17" s="3"/>
      <c r="T17" s="3"/>
      <c r="U17" s="3"/>
      <c r="V17" s="3"/>
      <c r="W17" s="3"/>
      <c r="X17" s="3"/>
      <c r="Y17" s="3"/>
      <c r="Z17" s="3"/>
      <c r="AA17" s="3"/>
      <c r="AB17" s="3"/>
      <c r="AC17" s="3"/>
      <c r="AD17" s="3"/>
      <c r="AE17" s="3"/>
    </row>
    <row r="18" spans="1:31" x14ac:dyDescent="0.2">
      <c r="A18" s="80" t="s">
        <v>142</v>
      </c>
      <c r="B18" s="80"/>
      <c r="C18" s="80"/>
      <c r="D18" s="80"/>
      <c r="E18" s="80"/>
      <c r="F18" s="80"/>
      <c r="G18" s="80"/>
      <c r="H18" s="80"/>
      <c r="I18" s="58">
        <v>0</v>
      </c>
      <c r="J18" s="58"/>
      <c r="K18" s="3"/>
      <c r="L18" s="3"/>
      <c r="M18" s="3"/>
      <c r="N18" s="3"/>
      <c r="O18" s="3"/>
      <c r="P18" s="3"/>
      <c r="Q18" s="3"/>
      <c r="R18" s="3"/>
      <c r="S18" s="3"/>
      <c r="T18" s="3"/>
      <c r="U18" s="3"/>
      <c r="V18" s="3"/>
      <c r="W18" s="3"/>
      <c r="X18" s="3"/>
      <c r="Y18" s="3"/>
      <c r="Z18" s="3"/>
      <c r="AA18" s="3"/>
      <c r="AB18" s="3"/>
      <c r="AC18" s="3"/>
      <c r="AD18" s="3"/>
      <c r="AE18" s="3"/>
    </row>
    <row r="19" spans="1:31" x14ac:dyDescent="0.2">
      <c r="A19" s="80" t="s">
        <v>142</v>
      </c>
      <c r="B19" s="80"/>
      <c r="C19" s="80"/>
      <c r="D19" s="80"/>
      <c r="E19" s="80"/>
      <c r="F19" s="80"/>
      <c r="G19" s="80"/>
      <c r="H19" s="80"/>
      <c r="I19" s="58">
        <v>0</v>
      </c>
      <c r="J19" s="58"/>
      <c r="K19" s="3"/>
      <c r="L19" s="3"/>
      <c r="M19" s="3"/>
      <c r="N19" s="3"/>
      <c r="O19" s="3"/>
      <c r="P19" s="3"/>
      <c r="Q19" s="3"/>
      <c r="R19" s="3"/>
      <c r="S19" s="3"/>
      <c r="T19" s="3"/>
      <c r="U19" s="3"/>
      <c r="V19" s="3"/>
      <c r="W19" s="3"/>
      <c r="X19" s="3"/>
      <c r="Y19" s="3"/>
      <c r="Z19" s="3"/>
      <c r="AA19" s="3"/>
      <c r="AB19" s="3"/>
      <c r="AC19" s="3"/>
      <c r="AD19" s="3"/>
      <c r="AE19" s="3"/>
    </row>
    <row r="20" spans="1:31" x14ac:dyDescent="0.2">
      <c r="A20" s="80" t="s">
        <v>142</v>
      </c>
      <c r="B20" s="80"/>
      <c r="C20" s="80"/>
      <c r="D20" s="80"/>
      <c r="E20" s="80"/>
      <c r="F20" s="80"/>
      <c r="G20" s="80"/>
      <c r="H20" s="80"/>
      <c r="I20" s="58">
        <v>0</v>
      </c>
      <c r="J20" s="58"/>
      <c r="K20" s="3"/>
      <c r="L20" s="3"/>
      <c r="M20" s="3"/>
      <c r="N20" s="3"/>
      <c r="O20" s="3"/>
      <c r="P20" s="3"/>
      <c r="Q20" s="3"/>
      <c r="R20" s="3"/>
      <c r="S20" s="3"/>
      <c r="T20" s="3"/>
      <c r="U20" s="3"/>
      <c r="V20" s="3"/>
      <c r="W20" s="3"/>
      <c r="X20" s="3"/>
      <c r="Y20" s="3"/>
      <c r="Z20" s="3"/>
      <c r="AA20" s="3"/>
      <c r="AB20" s="3"/>
      <c r="AC20" s="3"/>
      <c r="AD20" s="3"/>
      <c r="AE20" s="3"/>
    </row>
    <row r="21" spans="1:31" x14ac:dyDescent="0.2">
      <c r="A21" s="80" t="s">
        <v>142</v>
      </c>
      <c r="B21" s="80"/>
      <c r="C21" s="80"/>
      <c r="D21" s="80"/>
      <c r="E21" s="80"/>
      <c r="F21" s="80"/>
      <c r="G21" s="80"/>
      <c r="H21" s="80"/>
      <c r="I21" s="58">
        <v>0</v>
      </c>
      <c r="J21" s="58"/>
      <c r="K21" s="3"/>
      <c r="L21" s="3"/>
      <c r="M21" s="3"/>
      <c r="N21" s="3"/>
      <c r="O21" s="3"/>
      <c r="P21" s="3"/>
      <c r="Q21" s="3"/>
      <c r="R21" s="3"/>
      <c r="S21" s="3"/>
      <c r="T21" s="3"/>
      <c r="U21" s="3"/>
      <c r="V21" s="3"/>
      <c r="W21" s="3"/>
      <c r="X21" s="3"/>
      <c r="Y21" s="3"/>
      <c r="Z21" s="3"/>
      <c r="AA21" s="3"/>
      <c r="AB21" s="3"/>
      <c r="AC21" s="3"/>
      <c r="AD21" s="3"/>
      <c r="AE21" s="3"/>
    </row>
    <row r="22" spans="1:31" x14ac:dyDescent="0.2">
      <c r="A22" s="80" t="s">
        <v>142</v>
      </c>
      <c r="B22" s="80"/>
      <c r="C22" s="80"/>
      <c r="D22" s="80"/>
      <c r="E22" s="80"/>
      <c r="F22" s="80"/>
      <c r="G22" s="80"/>
      <c r="H22" s="80"/>
      <c r="I22" s="58">
        <v>0</v>
      </c>
      <c r="J22" s="58"/>
      <c r="K22" s="3"/>
      <c r="L22" s="3"/>
      <c r="M22" s="3"/>
      <c r="N22" s="3"/>
      <c r="O22" s="3"/>
      <c r="P22" s="3"/>
      <c r="Q22" s="3"/>
      <c r="R22" s="3"/>
      <c r="S22" s="3"/>
      <c r="T22" s="3"/>
      <c r="U22" s="3"/>
      <c r="V22" s="3"/>
      <c r="W22" s="3"/>
      <c r="X22" s="3"/>
      <c r="Y22" s="3"/>
      <c r="Z22" s="3"/>
      <c r="AA22" s="3"/>
      <c r="AB22" s="3"/>
      <c r="AC22" s="3"/>
      <c r="AD22" s="3"/>
      <c r="AE22" s="3"/>
    </row>
    <row r="23" spans="1:31" x14ac:dyDescent="0.2">
      <c r="A23" s="80" t="s">
        <v>142</v>
      </c>
      <c r="B23" s="80"/>
      <c r="C23" s="80"/>
      <c r="D23" s="80"/>
      <c r="E23" s="80"/>
      <c r="F23" s="80"/>
      <c r="G23" s="80"/>
      <c r="H23" s="80"/>
      <c r="I23" s="58">
        <v>0</v>
      </c>
      <c r="J23" s="58"/>
      <c r="K23" s="3"/>
      <c r="L23" s="3"/>
      <c r="M23" s="3"/>
      <c r="N23" s="3"/>
      <c r="O23" s="3"/>
      <c r="P23" s="3"/>
      <c r="Q23" s="3"/>
      <c r="R23" s="3"/>
      <c r="S23" s="3"/>
      <c r="T23" s="3"/>
      <c r="U23" s="3"/>
      <c r="V23" s="3"/>
      <c r="W23" s="3"/>
      <c r="X23" s="3"/>
      <c r="Y23" s="3"/>
      <c r="Z23" s="3"/>
      <c r="AA23" s="3"/>
      <c r="AB23" s="3"/>
      <c r="AC23" s="3"/>
      <c r="AD23" s="3"/>
      <c r="AE23" s="3"/>
    </row>
    <row r="24" spans="1:31" x14ac:dyDescent="0.2">
      <c r="A24" s="80" t="s">
        <v>142</v>
      </c>
      <c r="B24" s="80"/>
      <c r="C24" s="80"/>
      <c r="D24" s="80"/>
      <c r="E24" s="80"/>
      <c r="F24" s="80"/>
      <c r="G24" s="80"/>
      <c r="H24" s="80"/>
      <c r="I24" s="58">
        <v>0</v>
      </c>
      <c r="J24" s="58"/>
      <c r="K24" s="3"/>
      <c r="L24" s="3"/>
      <c r="M24" s="3"/>
      <c r="N24" s="3"/>
      <c r="O24" s="3"/>
      <c r="P24" s="3"/>
      <c r="Q24" s="3"/>
      <c r="R24" s="3"/>
      <c r="S24" s="3"/>
      <c r="T24" s="3"/>
      <c r="U24" s="3"/>
      <c r="V24" s="3"/>
      <c r="W24" s="3"/>
      <c r="X24" s="3"/>
      <c r="Y24" s="3"/>
      <c r="Z24" s="3"/>
      <c r="AA24" s="3"/>
      <c r="AB24" s="3"/>
      <c r="AC24" s="3"/>
      <c r="AD24" s="3"/>
      <c r="AE24" s="3"/>
    </row>
    <row r="25" spans="1:31" x14ac:dyDescent="0.2">
      <c r="A25" s="80" t="s">
        <v>142</v>
      </c>
      <c r="B25" s="80"/>
      <c r="C25" s="80"/>
      <c r="D25" s="80"/>
      <c r="E25" s="80"/>
      <c r="F25" s="80"/>
      <c r="G25" s="80"/>
      <c r="H25" s="80"/>
      <c r="I25" s="58">
        <v>0</v>
      </c>
      <c r="J25" s="58"/>
      <c r="K25" s="3"/>
      <c r="L25" s="3"/>
      <c r="M25" s="3"/>
      <c r="N25" s="3"/>
      <c r="O25" s="3"/>
      <c r="P25" s="3"/>
      <c r="Q25" s="3"/>
      <c r="R25" s="3"/>
      <c r="S25" s="3"/>
      <c r="T25" s="3"/>
      <c r="U25" s="3"/>
      <c r="V25" s="3"/>
      <c r="W25" s="3"/>
      <c r="X25" s="3"/>
      <c r="Y25" s="3"/>
      <c r="Z25" s="3"/>
      <c r="AA25" s="3"/>
      <c r="AB25" s="3"/>
      <c r="AC25" s="3"/>
      <c r="AD25" s="3"/>
      <c r="AE25" s="3"/>
    </row>
    <row r="26" spans="1:31" x14ac:dyDescent="0.2">
      <c r="A26" s="80" t="s">
        <v>142</v>
      </c>
      <c r="B26" s="80"/>
      <c r="C26" s="80"/>
      <c r="D26" s="80"/>
      <c r="E26" s="80"/>
      <c r="F26" s="80"/>
      <c r="G26" s="80"/>
      <c r="H26" s="80"/>
      <c r="I26" s="58">
        <v>0</v>
      </c>
      <c r="J26" s="58"/>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320</v>
      </c>
      <c r="B28" s="111"/>
      <c r="C28" s="111"/>
      <c r="D28" s="111"/>
      <c r="E28" s="111"/>
      <c r="F28" s="111"/>
      <c r="G28" s="111"/>
      <c r="H28" s="111"/>
      <c r="I28" s="48">
        <v>9438571</v>
      </c>
      <c r="J28" s="3"/>
      <c r="K28" s="3"/>
      <c r="L28" s="3"/>
      <c r="M28" s="3"/>
      <c r="N28" s="3"/>
      <c r="O28" s="3"/>
      <c r="P28" s="3"/>
      <c r="Q28" s="3"/>
      <c r="R28" s="3"/>
      <c r="S28" s="3"/>
      <c r="T28" s="3"/>
      <c r="U28" s="3"/>
      <c r="V28" s="3"/>
      <c r="W28" s="3"/>
      <c r="X28" s="3"/>
      <c r="Y28" s="3"/>
      <c r="Z28" s="3"/>
      <c r="AA28" s="3"/>
      <c r="AB28" s="3"/>
      <c r="AC28" s="3"/>
      <c r="AD28" s="3"/>
      <c r="AE28" s="3"/>
    </row>
    <row r="29" spans="1:31" x14ac:dyDescent="0.2">
      <c r="A29" s="60" t="s">
        <v>321</v>
      </c>
      <c r="B29" s="60"/>
      <c r="C29" s="60"/>
      <c r="D29" s="60"/>
      <c r="E29" s="60"/>
      <c r="F29" s="60"/>
      <c r="G29" s="60"/>
      <c r="H29" s="60"/>
      <c r="I29" s="48">
        <v>6332478</v>
      </c>
      <c r="J29" s="3"/>
      <c r="K29" s="3"/>
      <c r="L29" s="3"/>
      <c r="M29" s="3"/>
      <c r="N29" s="3"/>
      <c r="O29" s="3"/>
      <c r="P29" s="3"/>
      <c r="Q29" s="3"/>
      <c r="R29" s="3"/>
      <c r="S29" s="3"/>
      <c r="T29" s="3"/>
      <c r="U29" s="3"/>
      <c r="V29" s="3"/>
      <c r="W29" s="3"/>
      <c r="X29" s="3"/>
      <c r="Y29" s="3"/>
      <c r="Z29" s="3"/>
      <c r="AA29" s="3"/>
      <c r="AB29" s="3"/>
      <c r="AC29" s="3"/>
      <c r="AD29" s="3"/>
      <c r="AE29" s="3"/>
    </row>
    <row r="30" spans="1:31" x14ac:dyDescent="0.2">
      <c r="A30" s="60" t="s">
        <v>322</v>
      </c>
      <c r="B30" s="60"/>
      <c r="C30" s="60"/>
      <c r="D30" s="60"/>
      <c r="E30" s="60"/>
      <c r="F30" s="60"/>
      <c r="G30" s="60"/>
      <c r="H30" s="60"/>
      <c r="I30" s="48">
        <v>6874275</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7"/>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291</v>
      </c>
      <c r="B32" s="71"/>
      <c r="C32" s="71"/>
      <c r="D32" s="71"/>
      <c r="E32" s="71"/>
      <c r="F32" s="71"/>
      <c r="G32" s="71"/>
      <c r="H32" s="71"/>
      <c r="I32" s="48">
        <v>13391419</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207</v>
      </c>
      <c r="B33" s="71"/>
      <c r="C33" s="71"/>
      <c r="D33" s="71"/>
      <c r="E33" s="71"/>
      <c r="F33" s="71"/>
      <c r="G33" s="71"/>
      <c r="H33" s="71"/>
      <c r="I33" s="48">
        <v>3255540</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208</v>
      </c>
      <c r="B34" s="71"/>
      <c r="C34" s="71"/>
      <c r="D34" s="71"/>
      <c r="E34" s="71"/>
      <c r="F34" s="71"/>
      <c r="G34" s="71"/>
      <c r="H34" s="71"/>
      <c r="I34" s="48">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209</v>
      </c>
      <c r="B36" s="71"/>
      <c r="C36" s="71"/>
      <c r="D36" s="71"/>
      <c r="E36" s="71"/>
      <c r="F36" s="71"/>
      <c r="G36" s="71"/>
      <c r="H36" s="71"/>
      <c r="I36" s="48">
        <v>667345</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143</v>
      </c>
      <c r="B37" s="102"/>
      <c r="C37" s="102"/>
      <c r="D37" s="102"/>
      <c r="E37" s="102"/>
      <c r="F37" s="102"/>
      <c r="G37" s="102"/>
      <c r="H37" s="102"/>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0" t="s">
        <v>142</v>
      </c>
      <c r="B38" s="80"/>
      <c r="C38" s="80"/>
      <c r="D38" s="80"/>
      <c r="E38" s="80"/>
      <c r="F38" s="80"/>
      <c r="G38" s="80"/>
      <c r="H38" s="80"/>
      <c r="I38" s="58">
        <v>667345</v>
      </c>
      <c r="J38" s="58"/>
      <c r="K38" s="3"/>
      <c r="L38" s="3"/>
      <c r="M38" s="3"/>
      <c r="N38" s="3"/>
      <c r="O38" s="3"/>
      <c r="P38" s="3"/>
      <c r="Q38" s="3"/>
      <c r="R38" s="3"/>
      <c r="S38" s="3"/>
      <c r="T38" s="3"/>
      <c r="U38" s="3"/>
      <c r="V38" s="3"/>
      <c r="W38" s="3"/>
      <c r="X38" s="3"/>
      <c r="Y38" s="3"/>
      <c r="Z38" s="3"/>
      <c r="AA38" s="3"/>
      <c r="AB38" s="3"/>
      <c r="AC38" s="3"/>
      <c r="AD38" s="3"/>
      <c r="AE38" s="3"/>
    </row>
    <row r="39" spans="1:31" x14ac:dyDescent="0.2">
      <c r="A39" s="80" t="s">
        <v>142</v>
      </c>
      <c r="B39" s="80"/>
      <c r="C39" s="80"/>
      <c r="D39" s="80"/>
      <c r="E39" s="80"/>
      <c r="F39" s="80"/>
      <c r="G39" s="80"/>
      <c r="H39" s="80"/>
      <c r="I39" s="58">
        <v>0</v>
      </c>
      <c r="J39" s="58"/>
      <c r="K39" s="3"/>
      <c r="L39" s="3"/>
      <c r="M39" s="3"/>
      <c r="N39" s="3"/>
      <c r="O39" s="3"/>
      <c r="P39" s="3"/>
      <c r="Q39" s="3"/>
      <c r="R39" s="3"/>
      <c r="S39" s="3"/>
      <c r="T39" s="3"/>
      <c r="U39" s="3"/>
      <c r="V39" s="3"/>
      <c r="W39" s="3"/>
      <c r="X39" s="3"/>
      <c r="Y39" s="3"/>
      <c r="Z39" s="3"/>
      <c r="AA39" s="3"/>
      <c r="AB39" s="3"/>
      <c r="AC39" s="3"/>
      <c r="AD39" s="3"/>
      <c r="AE39" s="3"/>
    </row>
    <row r="40" spans="1:31" x14ac:dyDescent="0.2">
      <c r="A40" s="80" t="s">
        <v>142</v>
      </c>
      <c r="B40" s="80"/>
      <c r="C40" s="80"/>
      <c r="D40" s="80"/>
      <c r="E40" s="80"/>
      <c r="F40" s="80"/>
      <c r="G40" s="80"/>
      <c r="H40" s="80"/>
      <c r="I40" s="58">
        <v>0</v>
      </c>
      <c r="J40" s="58"/>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1"/>
      <c r="L41" s="3"/>
      <c r="M41" s="3"/>
      <c r="N41" s="3"/>
      <c r="O41" s="3"/>
      <c r="P41" s="3"/>
      <c r="Q41" s="3"/>
      <c r="R41" s="3"/>
      <c r="S41" s="3"/>
      <c r="T41" s="3"/>
      <c r="U41" s="3"/>
      <c r="V41" s="3"/>
      <c r="W41" s="3"/>
      <c r="X41" s="3"/>
      <c r="Y41" s="3"/>
      <c r="Z41" s="3"/>
      <c r="AA41" s="3"/>
      <c r="AB41" s="3"/>
      <c r="AC41" s="3"/>
      <c r="AD41" s="3"/>
      <c r="AE41" s="3"/>
    </row>
    <row r="42" spans="1:31" ht="20.25" x14ac:dyDescent="0.3">
      <c r="A42" s="82" t="s">
        <v>2</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4</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292</v>
      </c>
      <c r="B46" s="94"/>
      <c r="C46" s="94"/>
      <c r="D46" s="94"/>
      <c r="E46" s="94"/>
      <c r="F46" s="94"/>
      <c r="G46" s="94"/>
      <c r="H46" s="94"/>
      <c r="I46" s="48">
        <v>68500501</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293</v>
      </c>
      <c r="B47" s="94"/>
      <c r="C47" s="94"/>
      <c r="D47" s="94"/>
      <c r="E47" s="94"/>
      <c r="F47" s="94"/>
      <c r="G47" s="94"/>
      <c r="H47" s="94"/>
      <c r="I47" s="48">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294</v>
      </c>
      <c r="B48" s="94"/>
      <c r="C48" s="94"/>
      <c r="D48" s="94"/>
      <c r="E48" s="94"/>
      <c r="F48" s="94"/>
      <c r="G48" s="94"/>
      <c r="H48" s="94"/>
      <c r="I48" s="48">
        <v>46152456</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5</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295</v>
      </c>
      <c r="B50" s="94"/>
      <c r="C50" s="94"/>
      <c r="D50" s="94"/>
      <c r="E50" s="94"/>
      <c r="F50" s="94"/>
      <c r="G50" s="94"/>
      <c r="H50" s="94"/>
      <c r="I50" s="48">
        <v>6402774</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296</v>
      </c>
      <c r="B51" s="94"/>
      <c r="C51" s="94"/>
      <c r="D51" s="94"/>
      <c r="E51" s="94"/>
      <c r="F51" s="94"/>
      <c r="G51" s="94"/>
      <c r="H51" s="94"/>
      <c r="I51" s="48">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297</v>
      </c>
      <c r="B52" s="112"/>
      <c r="C52" s="112"/>
      <c r="D52" s="112"/>
      <c r="E52" s="112"/>
      <c r="F52" s="112"/>
      <c r="G52" s="112"/>
      <c r="H52" s="112"/>
      <c r="I52" s="48">
        <v>1906565</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6</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280</v>
      </c>
      <c r="B55" s="113"/>
      <c r="C55" s="113"/>
      <c r="D55" s="113"/>
      <c r="E55" s="113"/>
      <c r="F55" s="113"/>
      <c r="G55" s="113"/>
      <c r="H55" s="113"/>
      <c r="I55" s="48">
        <v>80685676</v>
      </c>
      <c r="J55" s="3"/>
      <c r="K55" s="3"/>
      <c r="L55" s="3"/>
      <c r="M55" s="3"/>
      <c r="N55" s="3"/>
      <c r="O55" s="3"/>
      <c r="P55" s="3"/>
      <c r="Q55" s="3"/>
      <c r="R55" s="3"/>
      <c r="S55" s="3"/>
      <c r="T55" s="3"/>
      <c r="U55" s="3"/>
      <c r="V55" s="3"/>
      <c r="W55" s="3"/>
      <c r="X55" s="3"/>
      <c r="Y55" s="3"/>
      <c r="Z55" s="3"/>
      <c r="AA55" s="3"/>
      <c r="AB55" s="3"/>
      <c r="AC55" s="3"/>
      <c r="AD55" s="3"/>
      <c r="AE55" s="3"/>
    </row>
    <row r="56" spans="1:31" x14ac:dyDescent="0.2">
      <c r="A56" s="59" t="s">
        <v>312</v>
      </c>
      <c r="B56" s="59"/>
      <c r="C56" s="59"/>
      <c r="D56" s="59"/>
      <c r="E56" s="59"/>
      <c r="F56" s="59"/>
      <c r="G56" s="59"/>
      <c r="H56" s="59"/>
      <c r="I56" s="48">
        <v>69653667</v>
      </c>
      <c r="J56" s="3"/>
      <c r="K56" s="3"/>
      <c r="L56" s="3"/>
      <c r="M56" s="3"/>
      <c r="N56" s="3"/>
      <c r="O56" s="3"/>
      <c r="P56" s="3"/>
      <c r="Q56" s="3"/>
      <c r="R56" s="3"/>
      <c r="S56" s="3"/>
      <c r="T56" s="3"/>
      <c r="U56" s="3"/>
      <c r="V56" s="3"/>
      <c r="W56" s="3"/>
      <c r="X56" s="3"/>
      <c r="Y56" s="3"/>
      <c r="Z56" s="3"/>
      <c r="AA56" s="3"/>
      <c r="AB56" s="3"/>
      <c r="AC56" s="3"/>
      <c r="AD56" s="3"/>
      <c r="AE56" s="3"/>
    </row>
    <row r="57" spans="1:31" x14ac:dyDescent="0.2">
      <c r="A57" s="59" t="s">
        <v>313</v>
      </c>
      <c r="B57" s="59"/>
      <c r="C57" s="59"/>
      <c r="D57" s="59"/>
      <c r="E57" s="59"/>
      <c r="F57" s="59"/>
      <c r="G57" s="59"/>
      <c r="H57" s="59"/>
      <c r="I57" s="48">
        <v>69956146</v>
      </c>
      <c r="J57" s="3"/>
      <c r="K57" s="3"/>
      <c r="L57" s="3"/>
      <c r="M57" s="3"/>
      <c r="N57" s="3"/>
      <c r="O57" s="3"/>
      <c r="P57" s="3"/>
      <c r="Q57" s="3"/>
      <c r="R57" s="3"/>
      <c r="S57" s="3"/>
      <c r="T57" s="3"/>
      <c r="U57" s="3"/>
      <c r="V57" s="3"/>
      <c r="W57" s="3"/>
      <c r="X57" s="3"/>
      <c r="Y57" s="3"/>
      <c r="Z57" s="3"/>
      <c r="AA57" s="3"/>
      <c r="AB57" s="3"/>
      <c r="AC57" s="3"/>
      <c r="AD57" s="3"/>
      <c r="AE57" s="3"/>
    </row>
    <row r="58" spans="1:31" x14ac:dyDescent="0.2">
      <c r="A58" s="59" t="s">
        <v>314</v>
      </c>
      <c r="B58" s="59"/>
      <c r="C58" s="59"/>
      <c r="D58" s="59"/>
      <c r="E58" s="59"/>
      <c r="F58" s="59"/>
      <c r="G58" s="59"/>
      <c r="H58" s="59"/>
      <c r="I58" s="48">
        <v>70215087</v>
      </c>
      <c r="J58" s="3"/>
      <c r="K58" s="3"/>
      <c r="L58" s="3"/>
      <c r="M58" s="3"/>
      <c r="N58" s="3"/>
      <c r="O58" s="3"/>
      <c r="P58" s="3"/>
      <c r="Q58" s="3"/>
      <c r="R58" s="3"/>
      <c r="S58" s="3"/>
      <c r="T58" s="3"/>
      <c r="U58" s="3"/>
      <c r="V58" s="3"/>
      <c r="W58" s="3"/>
      <c r="X58" s="3"/>
      <c r="Y58" s="3"/>
      <c r="Z58" s="3"/>
      <c r="AA58" s="3"/>
      <c r="AB58" s="3"/>
      <c r="AC58" s="3"/>
      <c r="AD58" s="3"/>
      <c r="AE58" s="3"/>
    </row>
    <row r="59" spans="1:31" x14ac:dyDescent="0.2">
      <c r="A59" s="59" t="s">
        <v>315</v>
      </c>
      <c r="B59" s="59"/>
      <c r="C59" s="59"/>
      <c r="D59" s="59"/>
      <c r="E59" s="59"/>
      <c r="F59" s="59"/>
      <c r="G59" s="59"/>
      <c r="H59" s="59"/>
      <c r="I59" s="48">
        <v>69386162</v>
      </c>
      <c r="J59" s="3"/>
      <c r="K59" s="3"/>
      <c r="L59" s="3"/>
      <c r="M59" s="3"/>
      <c r="N59" s="3"/>
      <c r="O59" s="3"/>
      <c r="P59" s="3"/>
      <c r="Q59" s="3"/>
      <c r="R59" s="3"/>
      <c r="S59" s="3"/>
      <c r="T59" s="3"/>
      <c r="U59" s="3"/>
      <c r="V59" s="3"/>
      <c r="W59" s="3"/>
      <c r="X59" s="3"/>
      <c r="Y59" s="3"/>
      <c r="Z59" s="3"/>
      <c r="AA59" s="3"/>
      <c r="AB59" s="3"/>
      <c r="AC59" s="3"/>
      <c r="AD59" s="3"/>
      <c r="AE59" s="3"/>
    </row>
    <row r="60" spans="1:31" x14ac:dyDescent="0.2">
      <c r="A60" s="59" t="s">
        <v>316</v>
      </c>
      <c r="B60" s="59"/>
      <c r="C60" s="59"/>
      <c r="D60" s="59"/>
      <c r="E60" s="59"/>
      <c r="F60" s="59"/>
      <c r="G60" s="59"/>
      <c r="H60" s="59"/>
      <c r="I60" s="48">
        <v>75118950</v>
      </c>
      <c r="J60" s="3"/>
      <c r="K60" s="3"/>
      <c r="L60" s="3"/>
      <c r="M60" s="3"/>
      <c r="N60" s="3"/>
      <c r="O60" s="3"/>
      <c r="P60" s="3"/>
      <c r="Q60" s="3"/>
      <c r="R60" s="3"/>
      <c r="S60" s="3"/>
      <c r="T60" s="3"/>
      <c r="U60" s="3"/>
      <c r="V60" s="3"/>
      <c r="W60" s="3"/>
      <c r="X60" s="3"/>
      <c r="Y60" s="3"/>
      <c r="Z60" s="3"/>
      <c r="AA60" s="3"/>
      <c r="AB60" s="3"/>
      <c r="AC60" s="3"/>
      <c r="AD60" s="3"/>
      <c r="AE60" s="3"/>
    </row>
    <row r="61" spans="1:31" x14ac:dyDescent="0.2">
      <c r="A61" s="59" t="s">
        <v>317</v>
      </c>
      <c r="B61" s="59"/>
      <c r="C61" s="59"/>
      <c r="D61" s="59"/>
      <c r="E61" s="59"/>
      <c r="F61" s="59"/>
      <c r="G61" s="59"/>
      <c r="H61" s="59"/>
      <c r="I61" s="48">
        <v>66281190</v>
      </c>
      <c r="J61" s="3"/>
      <c r="K61" s="3"/>
      <c r="L61" s="3"/>
      <c r="M61" s="3"/>
      <c r="N61" s="3"/>
      <c r="O61" s="3"/>
      <c r="P61" s="3"/>
      <c r="Q61" s="3"/>
      <c r="R61" s="3"/>
      <c r="S61" s="3"/>
      <c r="T61" s="3"/>
      <c r="U61" s="3"/>
      <c r="V61" s="3"/>
      <c r="W61" s="3"/>
      <c r="X61" s="3"/>
      <c r="Y61" s="3"/>
      <c r="Z61" s="3"/>
      <c r="AA61" s="3"/>
      <c r="AB61" s="3"/>
      <c r="AC61" s="3"/>
      <c r="AD61" s="3"/>
      <c r="AE61" s="3"/>
    </row>
    <row r="62" spans="1:31" x14ac:dyDescent="0.2">
      <c r="A62" s="59" t="s">
        <v>318</v>
      </c>
      <c r="B62" s="59"/>
      <c r="C62" s="59"/>
      <c r="D62" s="59"/>
      <c r="E62" s="59"/>
      <c r="F62" s="59"/>
      <c r="G62" s="59"/>
      <c r="H62" s="59"/>
      <c r="I62" s="48">
        <v>65440786</v>
      </c>
      <c r="J62" s="3"/>
      <c r="K62" s="3"/>
      <c r="L62" s="3"/>
      <c r="M62" s="3"/>
      <c r="N62" s="3"/>
      <c r="O62" s="3"/>
      <c r="P62" s="3"/>
      <c r="Q62" s="3"/>
      <c r="R62" s="3"/>
      <c r="S62" s="3"/>
      <c r="T62" s="3"/>
      <c r="U62" s="3"/>
      <c r="V62" s="3"/>
      <c r="W62" s="3"/>
      <c r="X62" s="3"/>
      <c r="Y62" s="3"/>
      <c r="Z62" s="3"/>
      <c r="AA62" s="3"/>
      <c r="AB62" s="3"/>
      <c r="AC62" s="3"/>
      <c r="AD62" s="3"/>
      <c r="AE62" s="3"/>
    </row>
    <row r="63" spans="1:31" x14ac:dyDescent="0.2">
      <c r="A63" s="59" t="s">
        <v>319</v>
      </c>
      <c r="B63" s="59"/>
      <c r="C63" s="59"/>
      <c r="D63" s="59"/>
      <c r="E63" s="59"/>
      <c r="F63" s="59"/>
      <c r="G63" s="59"/>
      <c r="H63" s="59"/>
      <c r="I63" s="48">
        <v>68568036</v>
      </c>
      <c r="J63" s="3"/>
      <c r="K63" s="3"/>
      <c r="L63" s="3"/>
      <c r="M63" s="3"/>
      <c r="N63" s="3"/>
      <c r="O63" s="3"/>
      <c r="P63" s="3"/>
      <c r="Q63" s="3"/>
      <c r="R63" s="3"/>
      <c r="S63" s="3"/>
      <c r="T63" s="3"/>
      <c r="U63" s="3"/>
      <c r="V63" s="3"/>
      <c r="W63" s="3"/>
      <c r="X63" s="3"/>
      <c r="Y63" s="3"/>
      <c r="Z63" s="3"/>
      <c r="AA63" s="3"/>
      <c r="AB63" s="3"/>
      <c r="AC63" s="3"/>
      <c r="AD63" s="3"/>
      <c r="AE63" s="3"/>
    </row>
    <row r="64" spans="1:31" x14ac:dyDescent="0.2">
      <c r="A64" s="53"/>
      <c r="B64" s="53"/>
      <c r="C64" s="53"/>
      <c r="D64" s="53"/>
      <c r="E64" s="53"/>
      <c r="F64" s="53"/>
      <c r="G64" s="53"/>
      <c r="H64" s="53"/>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298</v>
      </c>
      <c r="B65" s="114"/>
      <c r="C65" s="114"/>
      <c r="D65" s="114"/>
      <c r="E65" s="114"/>
      <c r="F65" s="114"/>
      <c r="G65" s="114"/>
      <c r="H65" s="114"/>
      <c r="I65" s="48">
        <v>5017630</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299</v>
      </c>
      <c r="B66" s="114"/>
      <c r="C66" s="114"/>
      <c r="D66" s="114"/>
      <c r="E66" s="114"/>
      <c r="F66" s="114"/>
      <c r="G66" s="114"/>
      <c r="H66" s="114"/>
      <c r="I66" s="7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300</v>
      </c>
      <c r="B67" s="115"/>
      <c r="C67" s="115"/>
      <c r="D67" s="115"/>
      <c r="E67" s="115"/>
      <c r="F67" s="115"/>
      <c r="G67" s="115"/>
      <c r="H67" s="115"/>
      <c r="I67" s="48">
        <v>4660865</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7</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339</v>
      </c>
      <c r="B70" s="95"/>
      <c r="C70" s="95"/>
      <c r="D70" s="95"/>
      <c r="E70" s="95"/>
      <c r="F70" s="95"/>
      <c r="G70" s="95"/>
      <c r="H70" s="95"/>
      <c r="I70" s="48">
        <v>12547</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336</v>
      </c>
      <c r="B71" s="95"/>
      <c r="C71" s="95"/>
      <c r="D71" s="95"/>
      <c r="E71" s="95"/>
      <c r="F71" s="95"/>
      <c r="G71" s="95"/>
      <c r="H71" s="95"/>
      <c r="I71" s="48">
        <v>49</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338</v>
      </c>
      <c r="B72" s="93"/>
      <c r="C72" s="93"/>
      <c r="D72" s="93"/>
      <c r="E72" s="93"/>
      <c r="F72" s="93"/>
      <c r="G72" s="93"/>
      <c r="H72" s="93"/>
      <c r="I72" s="48">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342</v>
      </c>
      <c r="B73" s="95"/>
      <c r="C73" s="95"/>
      <c r="D73" s="95"/>
      <c r="E73" s="95"/>
      <c r="F73" s="95"/>
      <c r="G73" s="95"/>
      <c r="H73" s="95"/>
      <c r="I73" s="48">
        <v>403</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337</v>
      </c>
      <c r="B74" s="93"/>
      <c r="C74" s="93"/>
      <c r="D74" s="93"/>
      <c r="E74" s="93"/>
      <c r="F74" s="93"/>
      <c r="G74" s="93"/>
      <c r="H74" s="93"/>
      <c r="I74" s="48">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341</v>
      </c>
      <c r="B75" s="95"/>
      <c r="C75" s="95"/>
      <c r="D75" s="95"/>
      <c r="E75" s="95"/>
      <c r="F75" s="95"/>
      <c r="G75" s="95"/>
      <c r="H75" s="95"/>
      <c r="I75" s="48">
        <v>12528</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340</v>
      </c>
      <c r="B76" s="95"/>
      <c r="C76" s="95"/>
      <c r="D76" s="95"/>
      <c r="E76" s="95"/>
      <c r="F76" s="95"/>
      <c r="G76" s="95"/>
      <c r="H76" s="95"/>
      <c r="I76" s="48">
        <v>49</v>
      </c>
      <c r="J76" s="3"/>
      <c r="K76" s="3"/>
      <c r="L76" s="3"/>
      <c r="M76" s="3"/>
      <c r="N76" s="3"/>
      <c r="O76" s="3"/>
      <c r="P76" s="3"/>
      <c r="Q76" s="3"/>
      <c r="R76" s="3"/>
      <c r="S76" s="3"/>
      <c r="T76" s="3"/>
      <c r="U76" s="3"/>
      <c r="V76" s="3"/>
      <c r="W76" s="3"/>
      <c r="X76" s="3"/>
      <c r="Y76" s="3"/>
      <c r="Z76" s="3"/>
      <c r="AA76" s="3"/>
      <c r="AB76" s="3"/>
      <c r="AC76" s="3"/>
      <c r="AD76" s="3"/>
      <c r="AE76" s="3"/>
    </row>
    <row r="77" spans="1:31" x14ac:dyDescent="0.2">
      <c r="A77" s="68" t="s">
        <v>343</v>
      </c>
      <c r="B77" s="68"/>
      <c r="C77" s="68"/>
      <c r="D77" s="68"/>
      <c r="E77" s="68"/>
      <c r="F77" s="68"/>
      <c r="G77" s="68"/>
      <c r="H77" s="68"/>
      <c r="I77" s="48">
        <v>402</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1"/>
      <c r="L78" s="3"/>
      <c r="M78" s="3"/>
      <c r="N78" s="3"/>
      <c r="O78" s="3"/>
      <c r="P78" s="3"/>
      <c r="Q78" s="3"/>
      <c r="R78" s="3"/>
      <c r="S78" s="3"/>
      <c r="T78" s="3"/>
      <c r="U78" s="3"/>
      <c r="V78" s="3"/>
      <c r="W78" s="3"/>
      <c r="X78" s="3"/>
      <c r="Y78" s="3"/>
      <c r="Z78" s="3"/>
      <c r="AA78" s="3"/>
      <c r="AB78" s="3"/>
      <c r="AC78" s="3"/>
      <c r="AD78" s="3"/>
      <c r="AE78" s="3"/>
    </row>
    <row r="79" spans="1:31" ht="20.25" x14ac:dyDescent="0.3">
      <c r="A79" s="92" t="s">
        <v>21</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8</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9</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261</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2" t="s">
        <v>216</v>
      </c>
      <c r="B85" s="88" t="s">
        <v>231</v>
      </c>
      <c r="C85" s="88"/>
      <c r="D85" s="88"/>
      <c r="E85" s="88"/>
      <c r="F85" s="88"/>
      <c r="G85" s="88"/>
      <c r="H85" s="3"/>
      <c r="I85" s="30" t="s">
        <v>92</v>
      </c>
      <c r="J85" s="32"/>
      <c r="K85" s="3"/>
      <c r="L85" s="3"/>
      <c r="M85" s="3"/>
      <c r="N85" s="3"/>
      <c r="O85" s="3"/>
      <c r="P85" s="3"/>
      <c r="Q85" s="3"/>
      <c r="R85" s="3"/>
      <c r="S85" s="3"/>
      <c r="T85" s="3"/>
      <c r="U85" s="3"/>
      <c r="V85" s="3"/>
      <c r="W85" s="3"/>
      <c r="X85" s="3"/>
      <c r="Y85" s="3"/>
      <c r="Z85" s="3"/>
      <c r="AA85" s="3"/>
      <c r="AB85" s="3"/>
      <c r="AC85" s="3"/>
      <c r="AD85" s="3"/>
      <c r="AE85" s="3"/>
    </row>
    <row r="86" spans="1:31" x14ac:dyDescent="0.2">
      <c r="A86" s="42" t="s">
        <v>215</v>
      </c>
      <c r="B86" s="88" t="s">
        <v>230</v>
      </c>
      <c r="C86" s="88"/>
      <c r="D86" s="88"/>
      <c r="E86" s="88"/>
      <c r="F86" s="88"/>
      <c r="G86" s="88"/>
      <c r="H86" s="3"/>
      <c r="I86" s="30" t="s">
        <v>92</v>
      </c>
      <c r="J86" s="32"/>
      <c r="K86" s="3"/>
      <c r="L86" s="3"/>
      <c r="M86" s="3"/>
      <c r="N86" s="3"/>
      <c r="O86" s="3"/>
      <c r="P86" s="3"/>
      <c r="Q86" s="3"/>
      <c r="R86" s="3"/>
      <c r="S86" s="3"/>
      <c r="T86" s="3"/>
      <c r="U86" s="3"/>
      <c r="V86" s="3"/>
      <c r="W86" s="3"/>
      <c r="X86" s="3"/>
      <c r="Y86" s="3"/>
      <c r="Z86" s="3"/>
      <c r="AA86" s="3"/>
      <c r="AB86" s="3"/>
      <c r="AC86" s="3"/>
      <c r="AD86" s="3"/>
      <c r="AE86" s="3"/>
    </row>
    <row r="87" spans="1:31" x14ac:dyDescent="0.2">
      <c r="A87" s="42" t="s">
        <v>214</v>
      </c>
      <c r="B87" s="88" t="s">
        <v>232</v>
      </c>
      <c r="C87" s="88"/>
      <c r="D87" s="88"/>
      <c r="E87" s="88"/>
      <c r="F87" s="88"/>
      <c r="G87" s="88"/>
      <c r="H87" s="3"/>
      <c r="I87" s="30" t="s">
        <v>92</v>
      </c>
      <c r="J87" s="32"/>
      <c r="K87" s="3"/>
      <c r="L87" s="3"/>
      <c r="M87" s="3"/>
      <c r="N87" s="3"/>
      <c r="O87" s="3"/>
      <c r="P87" s="3"/>
      <c r="Q87" s="3"/>
      <c r="R87" s="3"/>
      <c r="S87" s="3"/>
      <c r="T87" s="3"/>
      <c r="U87" s="3"/>
      <c r="V87" s="3"/>
      <c r="W87" s="3"/>
      <c r="X87" s="3"/>
      <c r="Y87" s="3"/>
      <c r="Z87" s="3"/>
      <c r="AA87" s="3"/>
      <c r="AB87" s="3"/>
      <c r="AC87" s="3"/>
      <c r="AD87" s="3"/>
      <c r="AE87" s="3"/>
    </row>
    <row r="88" spans="1:31" x14ac:dyDescent="0.2">
      <c r="A88" s="42" t="s">
        <v>213</v>
      </c>
      <c r="B88" s="88" t="s">
        <v>233</v>
      </c>
      <c r="C88" s="88"/>
      <c r="D88" s="88"/>
      <c r="E88" s="88"/>
      <c r="F88" s="88"/>
      <c r="G88" s="88"/>
      <c r="H88" s="3"/>
      <c r="I88" s="30" t="s">
        <v>92</v>
      </c>
      <c r="J88" s="32"/>
      <c r="K88" s="3"/>
      <c r="L88" s="3"/>
      <c r="M88" s="3"/>
      <c r="N88" s="3"/>
      <c r="O88" s="3"/>
      <c r="P88" s="3"/>
      <c r="Q88" s="3"/>
      <c r="R88" s="3"/>
      <c r="S88" s="3"/>
      <c r="T88" s="3"/>
      <c r="U88" s="3"/>
      <c r="V88" s="3"/>
      <c r="W88" s="3"/>
      <c r="X88" s="3"/>
      <c r="Y88" s="3"/>
      <c r="Z88" s="3"/>
      <c r="AA88" s="3"/>
      <c r="AB88" s="3"/>
      <c r="AC88" s="3"/>
      <c r="AD88" s="3"/>
      <c r="AE88" s="3"/>
    </row>
    <row r="89" spans="1:31" x14ac:dyDescent="0.2">
      <c r="A89" s="42" t="s">
        <v>212</v>
      </c>
      <c r="B89" s="88" t="s">
        <v>234</v>
      </c>
      <c r="C89" s="88"/>
      <c r="D89" s="88"/>
      <c r="E89" s="88"/>
      <c r="F89" s="88"/>
      <c r="G89" s="88"/>
      <c r="H89" s="3"/>
      <c r="I89" s="30" t="s">
        <v>92</v>
      </c>
      <c r="J89" s="32"/>
      <c r="K89" s="3"/>
      <c r="L89" s="3"/>
      <c r="M89" s="3"/>
      <c r="N89" s="3"/>
      <c r="O89" s="3"/>
      <c r="P89" s="3"/>
      <c r="Q89" s="3"/>
      <c r="R89" s="3"/>
      <c r="S89" s="3"/>
      <c r="T89" s="3"/>
      <c r="U89" s="3"/>
      <c r="V89" s="3"/>
      <c r="W89" s="3"/>
      <c r="X89" s="3"/>
      <c r="Y89" s="3"/>
      <c r="Z89" s="3"/>
      <c r="AA89" s="3"/>
      <c r="AB89" s="3"/>
      <c r="AC89" s="3"/>
      <c r="AD89" s="3"/>
      <c r="AE89" s="3"/>
    </row>
    <row r="90" spans="1:31" x14ac:dyDescent="0.2">
      <c r="A90" s="45" t="s">
        <v>281</v>
      </c>
      <c r="B90" s="91" t="s">
        <v>282</v>
      </c>
      <c r="C90" s="91"/>
      <c r="D90" s="91"/>
      <c r="E90" s="91"/>
      <c r="F90" s="91"/>
      <c r="G90" s="91"/>
      <c r="H90" s="3"/>
      <c r="I90" s="30" t="s">
        <v>91</v>
      </c>
      <c r="J90" s="32" t="s">
        <v>353</v>
      </c>
      <c r="K90" s="3"/>
      <c r="L90" s="3"/>
      <c r="M90" s="3"/>
      <c r="N90" s="3"/>
      <c r="O90" s="3"/>
      <c r="P90" s="3"/>
      <c r="Q90" s="3"/>
      <c r="R90" s="3"/>
      <c r="S90" s="3"/>
      <c r="T90" s="3"/>
      <c r="U90" s="3"/>
      <c r="V90" s="3"/>
      <c r="W90" s="3"/>
      <c r="X90" s="3"/>
      <c r="Y90" s="3"/>
      <c r="Z90" s="3"/>
      <c r="AA90" s="3"/>
      <c r="AB90" s="3"/>
      <c r="AC90" s="3"/>
      <c r="AD90" s="3"/>
      <c r="AE90" s="3"/>
    </row>
    <row r="91" spans="1:31" x14ac:dyDescent="0.2">
      <c r="A91" s="42" t="s">
        <v>218</v>
      </c>
      <c r="B91" s="88" t="s">
        <v>235</v>
      </c>
      <c r="C91" s="88"/>
      <c r="D91" s="88"/>
      <c r="E91" s="88"/>
      <c r="F91" s="88"/>
      <c r="G91" s="88"/>
      <c r="H91" s="3"/>
      <c r="I91" s="30" t="s">
        <v>91</v>
      </c>
      <c r="J91" s="32" t="s">
        <v>352</v>
      </c>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2" t="s">
        <v>219</v>
      </c>
      <c r="B92" s="97" t="s">
        <v>236</v>
      </c>
      <c r="C92" s="97"/>
      <c r="D92" s="97"/>
      <c r="E92" s="97"/>
      <c r="F92" s="97"/>
      <c r="G92" s="97"/>
      <c r="H92" s="3"/>
      <c r="I92" s="30" t="s">
        <v>92</v>
      </c>
      <c r="J92" s="32"/>
      <c r="K92" s="3"/>
      <c r="L92" s="3"/>
      <c r="M92" s="3"/>
      <c r="N92" s="3"/>
      <c r="O92" s="3"/>
      <c r="P92" s="3"/>
      <c r="Q92" s="3"/>
      <c r="R92" s="3"/>
      <c r="S92" s="3"/>
      <c r="T92" s="3"/>
      <c r="U92" s="3"/>
      <c r="V92" s="3"/>
      <c r="W92" s="3"/>
      <c r="X92" s="3"/>
      <c r="Y92" s="3"/>
      <c r="Z92" s="3"/>
      <c r="AA92" s="3"/>
      <c r="AB92" s="3"/>
      <c r="AC92" s="3"/>
      <c r="AD92" s="3"/>
      <c r="AE92" s="3"/>
    </row>
    <row r="93" spans="1:31" x14ac:dyDescent="0.2">
      <c r="A93" s="42" t="s">
        <v>220</v>
      </c>
      <c r="B93" s="89" t="s">
        <v>237</v>
      </c>
      <c r="C93" s="89"/>
      <c r="D93" s="89"/>
      <c r="E93" s="89"/>
      <c r="F93" s="89"/>
      <c r="G93" s="89"/>
      <c r="H93" s="3"/>
      <c r="I93" s="30" t="s">
        <v>91</v>
      </c>
      <c r="J93" s="32" t="s">
        <v>354</v>
      </c>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2" t="s">
        <v>221</v>
      </c>
      <c r="B94" s="96" t="s">
        <v>238</v>
      </c>
      <c r="C94" s="96"/>
      <c r="D94" s="96"/>
      <c r="E94" s="96"/>
      <c r="F94" s="96"/>
      <c r="G94" s="96"/>
      <c r="H94" s="3"/>
      <c r="I94" s="30" t="s">
        <v>92</v>
      </c>
      <c r="J94" s="32"/>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2" t="s">
        <v>256</v>
      </c>
      <c r="B95" s="96" t="s">
        <v>330</v>
      </c>
      <c r="C95" s="96"/>
      <c r="D95" s="96"/>
      <c r="E95" s="96"/>
      <c r="F95" s="96"/>
      <c r="G95" s="96"/>
      <c r="H95" s="3"/>
      <c r="I95" s="30" t="s">
        <v>92</v>
      </c>
      <c r="J95" s="32"/>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2" t="s">
        <v>262</v>
      </c>
      <c r="B96" s="96" t="s">
        <v>263</v>
      </c>
      <c r="C96" s="96"/>
      <c r="D96" s="96"/>
      <c r="E96" s="96"/>
      <c r="F96" s="96"/>
      <c r="G96" s="96"/>
      <c r="H96" s="3"/>
      <c r="I96" s="30" t="s">
        <v>92</v>
      </c>
      <c r="J96" s="32"/>
      <c r="K96" s="3"/>
      <c r="L96" s="3"/>
      <c r="M96" s="3"/>
      <c r="N96" s="3"/>
      <c r="O96" s="3"/>
      <c r="P96" s="3"/>
      <c r="Q96" s="3"/>
      <c r="R96" s="3"/>
      <c r="S96" s="3"/>
      <c r="T96" s="3"/>
      <c r="U96" s="3"/>
      <c r="V96" s="3"/>
      <c r="W96" s="3"/>
      <c r="X96" s="3"/>
      <c r="Y96" s="3"/>
      <c r="Z96" s="3"/>
      <c r="AA96" s="3"/>
      <c r="AB96" s="3"/>
      <c r="AC96" s="3"/>
      <c r="AD96" s="3"/>
      <c r="AE96" s="3"/>
    </row>
    <row r="97" spans="1:31" x14ac:dyDescent="0.2">
      <c r="A97" s="42" t="s">
        <v>222</v>
      </c>
      <c r="B97" s="89" t="s">
        <v>239</v>
      </c>
      <c r="C97" s="89"/>
      <c r="D97" s="89"/>
      <c r="E97" s="89"/>
      <c r="F97" s="89"/>
      <c r="G97" s="89"/>
      <c r="H97" s="3"/>
      <c r="I97" s="30" t="s">
        <v>92</v>
      </c>
      <c r="J97" s="32"/>
      <c r="K97" s="3"/>
      <c r="L97" s="3"/>
      <c r="M97" s="3"/>
      <c r="N97" s="3"/>
      <c r="O97" s="3"/>
      <c r="P97" s="3"/>
      <c r="Q97" s="3"/>
      <c r="R97" s="3"/>
      <c r="S97" s="3"/>
      <c r="T97" s="3"/>
      <c r="U97" s="3"/>
      <c r="V97" s="3"/>
      <c r="W97" s="3"/>
      <c r="X97" s="3"/>
      <c r="Y97" s="3"/>
      <c r="Z97" s="3"/>
      <c r="AA97" s="3"/>
      <c r="AB97" s="3"/>
      <c r="AC97" s="3"/>
      <c r="AD97" s="3"/>
      <c r="AE97" s="3"/>
    </row>
    <row r="98" spans="1:31" x14ac:dyDescent="0.2">
      <c r="A98" s="45" t="s">
        <v>284</v>
      </c>
      <c r="B98" s="104" t="s">
        <v>304</v>
      </c>
      <c r="C98" s="104"/>
      <c r="D98" s="104"/>
      <c r="E98" s="104"/>
      <c r="F98" s="104"/>
      <c r="G98" s="104"/>
      <c r="H98" s="3"/>
      <c r="I98" s="30" t="s">
        <v>91</v>
      </c>
      <c r="J98" s="32" t="s">
        <v>355</v>
      </c>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5" t="s">
        <v>285</v>
      </c>
      <c r="B99" s="87" t="s">
        <v>286</v>
      </c>
      <c r="C99" s="87"/>
      <c r="D99" s="87"/>
      <c r="E99" s="87"/>
      <c r="F99" s="87"/>
      <c r="G99" s="87"/>
      <c r="H99" s="3"/>
      <c r="I99" s="30" t="s">
        <v>92</v>
      </c>
      <c r="J99" s="32"/>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5" t="s">
        <v>223</v>
      </c>
      <c r="B100" s="87" t="s">
        <v>254</v>
      </c>
      <c r="C100" s="87"/>
      <c r="D100" s="87"/>
      <c r="E100" s="87"/>
      <c r="F100" s="87"/>
      <c r="G100" s="87"/>
      <c r="H100" s="3"/>
      <c r="I100" s="30" t="s">
        <v>92</v>
      </c>
      <c r="J100" s="32"/>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5" t="s">
        <v>305</v>
      </c>
      <c r="B101" s="83" t="s">
        <v>306</v>
      </c>
      <c r="C101" s="83"/>
      <c r="D101" s="83"/>
      <c r="E101" s="83"/>
      <c r="F101" s="83"/>
      <c r="G101" s="83"/>
      <c r="H101" s="3"/>
      <c r="I101" s="30" t="s">
        <v>92</v>
      </c>
      <c r="J101" s="32"/>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5" t="s">
        <v>224</v>
      </c>
      <c r="B102" s="91" t="s">
        <v>240</v>
      </c>
      <c r="C102" s="91"/>
      <c r="D102" s="91"/>
      <c r="E102" s="91"/>
      <c r="F102" s="91"/>
      <c r="G102" s="91"/>
      <c r="H102" s="3"/>
      <c r="I102" s="30" t="s">
        <v>92</v>
      </c>
      <c r="J102" s="32"/>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2" t="s">
        <v>225</v>
      </c>
      <c r="B103" s="88" t="s">
        <v>241</v>
      </c>
      <c r="C103" s="88"/>
      <c r="D103" s="88"/>
      <c r="E103" s="88"/>
      <c r="F103" s="88"/>
      <c r="G103" s="88"/>
      <c r="H103" s="3"/>
      <c r="I103" s="30" t="s">
        <v>92</v>
      </c>
      <c r="J103" s="32"/>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2" t="s">
        <v>226</v>
      </c>
      <c r="B104" s="91" t="s">
        <v>288</v>
      </c>
      <c r="C104" s="91"/>
      <c r="D104" s="91"/>
      <c r="E104" s="91"/>
      <c r="F104" s="91"/>
      <c r="G104" s="91"/>
      <c r="H104" s="3"/>
      <c r="I104" s="30" t="s">
        <v>92</v>
      </c>
      <c r="J104" s="32"/>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2" t="s">
        <v>227</v>
      </c>
      <c r="B105" s="88" t="s">
        <v>307</v>
      </c>
      <c r="C105" s="88"/>
      <c r="D105" s="88"/>
      <c r="E105" s="88"/>
      <c r="F105" s="88"/>
      <c r="G105" s="88"/>
      <c r="H105" s="3"/>
      <c r="I105" s="30" t="s">
        <v>92</v>
      </c>
      <c r="J105" s="32"/>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2" t="s">
        <v>228</v>
      </c>
      <c r="B106" s="88" t="s">
        <v>242</v>
      </c>
      <c r="C106" s="88"/>
      <c r="D106" s="88"/>
      <c r="E106" s="88"/>
      <c r="F106" s="88"/>
      <c r="G106" s="88"/>
      <c r="H106" s="3"/>
      <c r="I106" s="30" t="s">
        <v>92</v>
      </c>
      <c r="J106" s="32"/>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2" t="s">
        <v>229</v>
      </c>
      <c r="B107" s="88" t="s">
        <v>243</v>
      </c>
      <c r="C107" s="88"/>
      <c r="D107" s="88"/>
      <c r="E107" s="88"/>
      <c r="F107" s="88"/>
      <c r="G107" s="88"/>
      <c r="H107" s="3"/>
      <c r="I107" s="30" t="s">
        <v>92</v>
      </c>
      <c r="J107" s="32"/>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11</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79" t="s">
        <v>310</v>
      </c>
      <c r="H110" s="79"/>
      <c r="I110" s="15" t="s">
        <v>20</v>
      </c>
      <c r="J110" s="90" t="s">
        <v>154</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2" t="s">
        <v>35</v>
      </c>
      <c r="B111" s="84" t="s">
        <v>244</v>
      </c>
      <c r="C111" s="84"/>
      <c r="D111" s="84"/>
      <c r="E111" s="84"/>
      <c r="F111" s="84"/>
      <c r="G111" s="84"/>
      <c r="H111" s="30" t="s">
        <v>92</v>
      </c>
      <c r="I111" s="49"/>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2" t="s">
        <v>12</v>
      </c>
      <c r="B112" s="84" t="s">
        <v>245</v>
      </c>
      <c r="C112" s="84"/>
      <c r="D112" s="84"/>
      <c r="E112" s="84"/>
      <c r="F112" s="84"/>
      <c r="G112" s="84"/>
      <c r="H112" s="30" t="s">
        <v>92</v>
      </c>
      <c r="I112" s="49"/>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2" t="s">
        <v>13</v>
      </c>
      <c r="B113" s="84" t="s">
        <v>246</v>
      </c>
      <c r="C113" s="84"/>
      <c r="D113" s="84"/>
      <c r="E113" s="84"/>
      <c r="F113" s="84"/>
      <c r="G113" s="84"/>
      <c r="H113" s="30" t="s">
        <v>92</v>
      </c>
      <c r="I113" s="49"/>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2" t="s">
        <v>14</v>
      </c>
      <c r="B114" s="84" t="s">
        <v>247</v>
      </c>
      <c r="C114" s="84"/>
      <c r="D114" s="84"/>
      <c r="E114" s="84"/>
      <c r="F114" s="84"/>
      <c r="G114" s="84"/>
      <c r="H114" s="30" t="s">
        <v>92</v>
      </c>
      <c r="I114" s="49"/>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2" t="s">
        <v>15</v>
      </c>
      <c r="B115" s="77" t="s">
        <v>283</v>
      </c>
      <c r="C115" s="77"/>
      <c r="D115" s="77"/>
      <c r="E115" s="77"/>
      <c r="F115" s="77"/>
      <c r="G115" s="77"/>
      <c r="H115" s="30" t="s">
        <v>92</v>
      </c>
      <c r="I115" s="49"/>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2" t="s">
        <v>16</v>
      </c>
      <c r="B116" s="77" t="s">
        <v>248</v>
      </c>
      <c r="C116" s="77"/>
      <c r="D116" s="77"/>
      <c r="E116" s="77"/>
      <c r="F116" s="77"/>
      <c r="G116" s="77"/>
      <c r="H116" s="30" t="s">
        <v>92</v>
      </c>
      <c r="I116" s="49"/>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2" t="s">
        <v>17</v>
      </c>
      <c r="B117" s="77" t="s">
        <v>249</v>
      </c>
      <c r="C117" s="77"/>
      <c r="D117" s="77"/>
      <c r="E117" s="77"/>
      <c r="F117" s="77"/>
      <c r="G117" s="77"/>
      <c r="H117" s="30" t="s">
        <v>92</v>
      </c>
      <c r="I117" s="49"/>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2" t="s">
        <v>18</v>
      </c>
      <c r="B118" s="78" t="s">
        <v>260</v>
      </c>
      <c r="C118" s="78"/>
      <c r="D118" s="78"/>
      <c r="E118" s="78"/>
      <c r="F118" s="78"/>
      <c r="G118" s="78"/>
      <c r="H118" s="30" t="s">
        <v>92</v>
      </c>
      <c r="I118" s="49"/>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2" t="s">
        <v>34</v>
      </c>
      <c r="B119" s="78" t="s">
        <v>259</v>
      </c>
      <c r="C119" s="78"/>
      <c r="D119" s="78"/>
      <c r="E119" s="78"/>
      <c r="F119" s="78"/>
      <c r="G119" s="78"/>
      <c r="H119" s="30" t="s">
        <v>92</v>
      </c>
      <c r="I119" s="49"/>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2" t="s">
        <v>19</v>
      </c>
      <c r="B120" s="83" t="s">
        <v>258</v>
      </c>
      <c r="C120" s="83"/>
      <c r="D120" s="83"/>
      <c r="E120" s="83"/>
      <c r="F120" s="83"/>
      <c r="G120" s="83"/>
      <c r="H120" s="30" t="s">
        <v>92</v>
      </c>
      <c r="I120" s="49"/>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2" t="s">
        <v>36</v>
      </c>
      <c r="B121" s="83" t="s">
        <v>266</v>
      </c>
      <c r="C121" s="83"/>
      <c r="D121" s="83"/>
      <c r="E121" s="83"/>
      <c r="F121" s="83"/>
      <c r="G121" s="83"/>
      <c r="H121" s="30" t="s">
        <v>92</v>
      </c>
      <c r="I121" s="49"/>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2" t="s">
        <v>257</v>
      </c>
      <c r="B122" s="77" t="s">
        <v>250</v>
      </c>
      <c r="C122" s="77"/>
      <c r="D122" s="77"/>
      <c r="E122" s="77"/>
      <c r="F122" s="77"/>
      <c r="G122" s="77"/>
      <c r="H122" s="30" t="s">
        <v>92</v>
      </c>
      <c r="I122" s="49"/>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2" t="s">
        <v>265</v>
      </c>
      <c r="B123" s="77" t="s">
        <v>287</v>
      </c>
      <c r="C123" s="77"/>
      <c r="D123" s="77"/>
      <c r="E123" s="77"/>
      <c r="F123" s="77"/>
      <c r="G123" s="77"/>
      <c r="H123" s="30" t="s">
        <v>92</v>
      </c>
      <c r="I123" s="49"/>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22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264</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308</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39" t="s">
        <v>23</v>
      </c>
      <c r="B131" s="39"/>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169</v>
      </c>
      <c r="B132" s="71"/>
      <c r="C132" s="71"/>
      <c r="D132" s="71"/>
      <c r="E132" s="63">
        <v>0</v>
      </c>
      <c r="F132" s="63">
        <v>0</v>
      </c>
      <c r="G132" s="63">
        <v>0</v>
      </c>
      <c r="H132" s="63">
        <v>0</v>
      </c>
      <c r="I132" s="63">
        <v>0</v>
      </c>
      <c r="J132" s="64"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170</v>
      </c>
      <c r="B133" s="71"/>
      <c r="C133" s="71"/>
      <c r="D133" s="71"/>
      <c r="E133" s="63">
        <v>0</v>
      </c>
      <c r="F133" s="63">
        <v>0</v>
      </c>
      <c r="G133" s="63">
        <v>0</v>
      </c>
      <c r="H133" s="63">
        <v>0</v>
      </c>
      <c r="I133" s="63">
        <v>0</v>
      </c>
      <c r="J133" s="64"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171</v>
      </c>
      <c r="B134" s="71"/>
      <c r="C134" s="71"/>
      <c r="D134" s="71"/>
      <c r="E134" s="63">
        <v>0</v>
      </c>
      <c r="F134" s="63">
        <v>0</v>
      </c>
      <c r="G134" s="63">
        <v>0</v>
      </c>
      <c r="H134" s="63">
        <v>0</v>
      </c>
      <c r="I134" s="63">
        <v>0</v>
      </c>
      <c r="J134" s="64"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172</v>
      </c>
      <c r="B135" s="71"/>
      <c r="C135" s="71"/>
      <c r="D135" s="71"/>
      <c r="E135" s="63">
        <v>0</v>
      </c>
      <c r="F135" s="63">
        <v>0</v>
      </c>
      <c r="G135" s="63">
        <v>0</v>
      </c>
      <c r="H135" s="63">
        <v>0</v>
      </c>
      <c r="I135" s="63">
        <v>0</v>
      </c>
      <c r="J135" s="64"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3">
        <v>0</v>
      </c>
      <c r="F136" s="63">
        <v>0</v>
      </c>
      <c r="G136" s="63">
        <v>1</v>
      </c>
      <c r="H136" s="63">
        <v>6</v>
      </c>
      <c r="I136" s="63">
        <v>0</v>
      </c>
      <c r="J136" s="64">
        <f t="shared" si="1"/>
        <v>7</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174</v>
      </c>
      <c r="B137" s="72"/>
      <c r="C137" s="72"/>
      <c r="D137" s="72"/>
      <c r="E137" s="63">
        <v>0</v>
      </c>
      <c r="F137" s="63">
        <v>0</v>
      </c>
      <c r="G137" s="63">
        <v>0</v>
      </c>
      <c r="H137" s="63">
        <v>0</v>
      </c>
      <c r="I137" s="63">
        <v>0</v>
      </c>
      <c r="J137" s="64"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200</v>
      </c>
      <c r="B138" s="72"/>
      <c r="C138" s="72"/>
      <c r="D138" s="72"/>
      <c r="E138" s="63">
        <v>0</v>
      </c>
      <c r="F138" s="63">
        <v>0</v>
      </c>
      <c r="G138" s="63">
        <v>0</v>
      </c>
      <c r="H138" s="63">
        <v>0</v>
      </c>
      <c r="I138" s="63">
        <v>0</v>
      </c>
      <c r="J138" s="64"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176</v>
      </c>
      <c r="B139" s="71"/>
      <c r="C139" s="71"/>
      <c r="D139" s="71"/>
      <c r="E139" s="63">
        <v>0</v>
      </c>
      <c r="F139" s="63">
        <v>0</v>
      </c>
      <c r="G139" s="63">
        <v>1</v>
      </c>
      <c r="H139" s="63">
        <v>4</v>
      </c>
      <c r="I139" s="63">
        <v>0</v>
      </c>
      <c r="J139" s="64">
        <f t="shared" si="1"/>
        <v>5</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177</v>
      </c>
      <c r="B140" s="71"/>
      <c r="C140" s="71"/>
      <c r="D140" s="71"/>
      <c r="E140" s="63">
        <v>0</v>
      </c>
      <c r="F140" s="63">
        <v>0</v>
      </c>
      <c r="G140" s="63">
        <v>0</v>
      </c>
      <c r="H140" s="63">
        <v>2</v>
      </c>
      <c r="I140" s="63">
        <v>0</v>
      </c>
      <c r="J140" s="64">
        <f t="shared" si="1"/>
        <v>2</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178</v>
      </c>
      <c r="B141" s="71"/>
      <c r="C141" s="71"/>
      <c r="D141" s="71"/>
      <c r="E141" s="63">
        <v>0</v>
      </c>
      <c r="F141" s="63">
        <v>0</v>
      </c>
      <c r="G141" s="63">
        <v>0</v>
      </c>
      <c r="H141" s="63">
        <v>0</v>
      </c>
      <c r="I141" s="63">
        <v>0</v>
      </c>
      <c r="J141" s="64"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179</v>
      </c>
      <c r="B142" s="71"/>
      <c r="C142" s="71"/>
      <c r="D142" s="71"/>
      <c r="E142" s="63">
        <v>0</v>
      </c>
      <c r="F142" s="63">
        <v>0</v>
      </c>
      <c r="G142" s="63">
        <v>0</v>
      </c>
      <c r="H142" s="63">
        <v>0</v>
      </c>
      <c r="I142" s="63">
        <v>0</v>
      </c>
      <c r="J142" s="64"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180</v>
      </c>
      <c r="B143" s="71"/>
      <c r="C143" s="71"/>
      <c r="D143" s="71"/>
      <c r="E143" s="63">
        <v>0</v>
      </c>
      <c r="F143" s="63">
        <v>0</v>
      </c>
      <c r="G143" s="63">
        <v>0</v>
      </c>
      <c r="H143" s="63">
        <v>0</v>
      </c>
      <c r="I143" s="63">
        <v>0</v>
      </c>
      <c r="J143" s="64"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0"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181</v>
      </c>
      <c r="B146" s="71"/>
      <c r="C146" s="71"/>
      <c r="D146" s="71"/>
      <c r="E146" s="63">
        <v>0</v>
      </c>
      <c r="F146" s="63">
        <v>0</v>
      </c>
      <c r="G146" s="63">
        <v>9</v>
      </c>
      <c r="H146" s="63">
        <v>38</v>
      </c>
      <c r="I146" s="63">
        <v>0</v>
      </c>
      <c r="J146" s="64">
        <f t="shared" ref="J146:J151" si="2">IF(SUM(E146:I146)=0, "", SUM(E146:I146))</f>
        <v>47</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182</v>
      </c>
      <c r="B147" s="71"/>
      <c r="C147" s="71"/>
      <c r="D147" s="71"/>
      <c r="E147" s="63">
        <v>0.76</v>
      </c>
      <c r="F147" s="63">
        <v>0.02</v>
      </c>
      <c r="G147" s="63">
        <v>5.59</v>
      </c>
      <c r="H147" s="63">
        <v>1.55</v>
      </c>
      <c r="I147" s="63">
        <v>0</v>
      </c>
      <c r="J147" s="64">
        <f t="shared" si="2"/>
        <v>7.92</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183</v>
      </c>
      <c r="B148" s="71"/>
      <c r="C148" s="71"/>
      <c r="D148" s="71"/>
      <c r="E148" s="63">
        <v>2.94</v>
      </c>
      <c r="F148" s="63">
        <v>0.51</v>
      </c>
      <c r="G148" s="63">
        <v>54.52</v>
      </c>
      <c r="H148" s="63">
        <v>327.3</v>
      </c>
      <c r="I148" s="63">
        <v>0</v>
      </c>
      <c r="J148" s="64">
        <f t="shared" si="2"/>
        <v>385.27000000000004</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184</v>
      </c>
      <c r="B149" s="71"/>
      <c r="C149" s="71"/>
      <c r="D149" s="71"/>
      <c r="E149" s="63">
        <v>0</v>
      </c>
      <c r="F149" s="63">
        <v>0</v>
      </c>
      <c r="G149" s="63">
        <v>0</v>
      </c>
      <c r="H149" s="63">
        <v>10.68</v>
      </c>
      <c r="I149" s="63">
        <v>0</v>
      </c>
      <c r="J149" s="64">
        <f t="shared" si="2"/>
        <v>10.68</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185</v>
      </c>
      <c r="B150" s="71"/>
      <c r="C150" s="71"/>
      <c r="D150" s="71"/>
      <c r="E150" s="63">
        <v>0</v>
      </c>
      <c r="F150" s="63">
        <v>0</v>
      </c>
      <c r="G150" s="63">
        <v>0</v>
      </c>
      <c r="H150" s="63">
        <v>0</v>
      </c>
      <c r="I150" s="63">
        <v>0</v>
      </c>
      <c r="J150" s="64"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180</v>
      </c>
      <c r="B151" s="71"/>
      <c r="C151" s="71"/>
      <c r="D151" s="71"/>
      <c r="E151" s="63">
        <v>0</v>
      </c>
      <c r="F151" s="63">
        <v>0</v>
      </c>
      <c r="G151" s="63">
        <v>2</v>
      </c>
      <c r="H151" s="63">
        <v>7</v>
      </c>
      <c r="I151" s="63">
        <v>0</v>
      </c>
      <c r="J151" s="64">
        <f t="shared" si="2"/>
        <v>9</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0"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186</v>
      </c>
      <c r="B154" s="71"/>
      <c r="C154" s="71"/>
      <c r="D154" s="71"/>
      <c r="E154" s="63">
        <v>0</v>
      </c>
      <c r="F154" s="63">
        <v>0</v>
      </c>
      <c r="G154" s="63">
        <v>0</v>
      </c>
      <c r="H154" s="63">
        <v>1</v>
      </c>
      <c r="I154" s="63">
        <v>0</v>
      </c>
      <c r="J154" s="64">
        <f t="shared" ref="J154:J161" si="3">IF(SUM(E154:I154)=0, "", SUM(E154:I154))</f>
        <v>1</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201</v>
      </c>
      <c r="B155" s="72"/>
      <c r="C155" s="72"/>
      <c r="D155" s="72"/>
      <c r="E155" s="63">
        <v>5</v>
      </c>
      <c r="F155" s="63">
        <v>1</v>
      </c>
      <c r="G155" s="63">
        <v>106</v>
      </c>
      <c r="H155" s="63">
        <v>231</v>
      </c>
      <c r="I155" s="63">
        <v>0</v>
      </c>
      <c r="J155" s="64">
        <f t="shared" si="3"/>
        <v>343</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188</v>
      </c>
      <c r="B156" s="72"/>
      <c r="C156" s="72"/>
      <c r="D156" s="72"/>
      <c r="E156" s="63">
        <v>3</v>
      </c>
      <c r="F156" s="63">
        <v>0</v>
      </c>
      <c r="G156" s="63">
        <v>35</v>
      </c>
      <c r="H156" s="63">
        <v>17</v>
      </c>
      <c r="I156" s="63">
        <v>0</v>
      </c>
      <c r="J156" s="64">
        <f t="shared" si="3"/>
        <v>55</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202</v>
      </c>
      <c r="B157" s="72"/>
      <c r="C157" s="72"/>
      <c r="D157" s="72"/>
      <c r="E157" s="63">
        <v>0</v>
      </c>
      <c r="F157" s="63">
        <v>0</v>
      </c>
      <c r="G157" s="63">
        <v>0</v>
      </c>
      <c r="H157" s="63">
        <v>0</v>
      </c>
      <c r="I157" s="63">
        <v>0</v>
      </c>
      <c r="J157" s="64"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190</v>
      </c>
      <c r="B158" s="71"/>
      <c r="C158" s="71"/>
      <c r="D158" s="71"/>
      <c r="E158" s="63">
        <v>0</v>
      </c>
      <c r="F158" s="63">
        <v>0</v>
      </c>
      <c r="G158" s="63">
        <v>0</v>
      </c>
      <c r="H158" s="63">
        <v>0</v>
      </c>
      <c r="I158" s="63">
        <v>0</v>
      </c>
      <c r="J158" s="64"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203</v>
      </c>
      <c r="B159" s="72"/>
      <c r="C159" s="72"/>
      <c r="D159" s="72"/>
      <c r="E159" s="63">
        <v>0</v>
      </c>
      <c r="F159" s="63">
        <v>0</v>
      </c>
      <c r="G159" s="63">
        <v>0</v>
      </c>
      <c r="H159" s="63">
        <v>0</v>
      </c>
      <c r="I159" s="63">
        <v>0</v>
      </c>
      <c r="J159" s="64"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204</v>
      </c>
      <c r="B160" s="72"/>
      <c r="C160" s="72"/>
      <c r="D160" s="72"/>
      <c r="E160" s="63">
        <v>0</v>
      </c>
      <c r="F160" s="63">
        <v>0</v>
      </c>
      <c r="G160" s="63">
        <v>0</v>
      </c>
      <c r="H160" s="63">
        <v>0</v>
      </c>
      <c r="I160" s="63">
        <v>0</v>
      </c>
      <c r="J160" s="64"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205</v>
      </c>
      <c r="B161" s="72"/>
      <c r="C161" s="72"/>
      <c r="D161" s="72"/>
      <c r="E161" s="63">
        <v>0</v>
      </c>
      <c r="F161" s="63">
        <v>0</v>
      </c>
      <c r="G161" s="63">
        <v>0</v>
      </c>
      <c r="H161" s="63">
        <v>0</v>
      </c>
      <c r="I161" s="63">
        <v>0</v>
      </c>
      <c r="J161" s="64"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0"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193</v>
      </c>
      <c r="B164" s="71"/>
      <c r="C164" s="71"/>
      <c r="D164" s="71"/>
      <c r="E164" s="63">
        <v>8.91</v>
      </c>
      <c r="F164" s="63">
        <v>0.72</v>
      </c>
      <c r="G164" s="63">
        <v>188.07</v>
      </c>
      <c r="H164" s="63">
        <f>337.39+1.54</f>
        <v>338.93</v>
      </c>
      <c r="I164" s="63">
        <v>0</v>
      </c>
      <c r="J164" s="64">
        <f>IF(SUM(E164:I164)=0, "", SUM(E164:I164))</f>
        <v>536.63</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185</v>
      </c>
      <c r="B165" s="71"/>
      <c r="C165" s="71"/>
      <c r="D165" s="71"/>
      <c r="E165" s="63">
        <v>0</v>
      </c>
      <c r="F165" s="63">
        <v>0</v>
      </c>
      <c r="G165" s="63">
        <v>0</v>
      </c>
      <c r="H165" s="63">
        <v>0</v>
      </c>
      <c r="I165" s="63">
        <v>0</v>
      </c>
      <c r="J165" s="64"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194</v>
      </c>
      <c r="B166" s="71"/>
      <c r="C166" s="71"/>
      <c r="D166" s="71"/>
      <c r="E166" s="63">
        <v>198</v>
      </c>
      <c r="F166" s="63">
        <v>10</v>
      </c>
      <c r="G166" s="63">
        <v>2772</v>
      </c>
      <c r="H166" s="63">
        <f>1984+1</f>
        <v>1985</v>
      </c>
      <c r="I166" s="63">
        <v>0</v>
      </c>
      <c r="J166" s="64">
        <f>IF(SUM(E166:I166)=0, "", SUM(E166:I166))</f>
        <v>4965</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195</v>
      </c>
      <c r="B167" s="71"/>
      <c r="C167" s="71"/>
      <c r="D167" s="71"/>
      <c r="E167" s="63">
        <v>0</v>
      </c>
      <c r="F167" s="63">
        <v>0.12</v>
      </c>
      <c r="G167" s="63">
        <v>3.07</v>
      </c>
      <c r="H167" s="63">
        <f>22.36+0.26</f>
        <v>22.62</v>
      </c>
      <c r="I167" s="63">
        <v>0</v>
      </c>
      <c r="J167" s="64">
        <f>IF(SUM(E167:I167)=0, "", SUM(E167:I167))</f>
        <v>25.810000000000002</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96</v>
      </c>
      <c r="B170" s="71"/>
      <c r="C170" s="71"/>
      <c r="D170" s="71"/>
      <c r="E170" s="63">
        <v>1045</v>
      </c>
      <c r="F170" s="63">
        <v>33</v>
      </c>
      <c r="G170" s="63">
        <v>8120</v>
      </c>
      <c r="H170" s="63">
        <v>3454</v>
      </c>
      <c r="I170" s="63">
        <v>0</v>
      </c>
      <c r="J170" s="64">
        <f>IF(SUM(E170:I170)=0, "", SUM(E170:I170))</f>
        <v>12652</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97</v>
      </c>
      <c r="B171" s="71"/>
      <c r="C171" s="71"/>
      <c r="D171" s="71"/>
      <c r="E171" s="63">
        <v>0</v>
      </c>
      <c r="F171" s="63">
        <v>0</v>
      </c>
      <c r="G171" s="63">
        <v>0</v>
      </c>
      <c r="H171" s="63">
        <v>0</v>
      </c>
      <c r="I171" s="63">
        <v>0</v>
      </c>
      <c r="J171" s="64"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7" t="s">
        <v>301</v>
      </c>
      <c r="B173" s="47"/>
      <c r="C173" s="47"/>
      <c r="D173" s="47"/>
      <c r="E173" s="47"/>
      <c r="F173" s="47"/>
      <c r="G173" s="47"/>
      <c r="H173" s="47"/>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29"/>
      <c r="B174" s="29"/>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255</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29"/>
      <c r="B176" s="29"/>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0"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6" t="s">
        <v>311</v>
      </c>
      <c r="I180" s="44"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142</v>
      </c>
      <c r="B181" s="75"/>
      <c r="C181" s="75"/>
      <c r="D181" s="75"/>
      <c r="E181" s="75"/>
      <c r="F181" s="75"/>
      <c r="G181" s="62"/>
      <c r="H181" s="50"/>
      <c r="I181" s="31"/>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142</v>
      </c>
      <c r="B182" s="75"/>
      <c r="C182" s="75"/>
      <c r="D182" s="75"/>
      <c r="E182" s="75"/>
      <c r="F182" s="75"/>
      <c r="G182" s="62"/>
      <c r="H182" s="50"/>
      <c r="I182" s="31"/>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142</v>
      </c>
      <c r="B183" s="75"/>
      <c r="C183" s="75"/>
      <c r="D183" s="75"/>
      <c r="E183" s="75"/>
      <c r="F183" s="75"/>
      <c r="G183" s="62"/>
      <c r="H183" s="50"/>
      <c r="I183" s="31"/>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142</v>
      </c>
      <c r="B184" s="75"/>
      <c r="C184" s="75"/>
      <c r="D184" s="75"/>
      <c r="E184" s="75"/>
      <c r="F184" s="75"/>
      <c r="G184" s="62"/>
      <c r="H184" s="50"/>
      <c r="I184" s="31"/>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142</v>
      </c>
      <c r="B185" s="75"/>
      <c r="C185" s="75"/>
      <c r="D185" s="75"/>
      <c r="E185" s="75"/>
      <c r="F185" s="75"/>
      <c r="G185" s="62"/>
      <c r="H185" s="50"/>
      <c r="I185" s="31"/>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142</v>
      </c>
      <c r="B186" s="75"/>
      <c r="C186" s="75"/>
      <c r="D186" s="75"/>
      <c r="E186" s="75"/>
      <c r="F186" s="75"/>
      <c r="G186" s="62"/>
      <c r="H186" s="50"/>
      <c r="I186" s="31"/>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142</v>
      </c>
      <c r="B187" s="75"/>
      <c r="C187" s="75"/>
      <c r="D187" s="75"/>
      <c r="E187" s="75"/>
      <c r="F187" s="75"/>
      <c r="G187" s="62"/>
      <c r="H187" s="50"/>
      <c r="I187" s="31"/>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142</v>
      </c>
      <c r="B188" s="75"/>
      <c r="C188" s="75"/>
      <c r="D188" s="75"/>
      <c r="E188" s="75"/>
      <c r="F188" s="75"/>
      <c r="G188" s="62"/>
      <c r="H188" s="50"/>
      <c r="I188" s="31"/>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142</v>
      </c>
      <c r="B189" s="75"/>
      <c r="C189" s="75"/>
      <c r="D189" s="75"/>
      <c r="E189" s="75"/>
      <c r="F189" s="75"/>
      <c r="G189" s="62"/>
      <c r="H189" s="50"/>
      <c r="I189" s="31"/>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142</v>
      </c>
      <c r="B190" s="75"/>
      <c r="C190" s="75"/>
      <c r="D190" s="75"/>
      <c r="E190" s="75"/>
      <c r="F190" s="75"/>
      <c r="G190" s="62"/>
      <c r="H190" s="50"/>
      <c r="I190" s="31"/>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142</v>
      </c>
      <c r="B191" s="75"/>
      <c r="C191" s="75"/>
      <c r="D191" s="75"/>
      <c r="E191" s="75"/>
      <c r="F191" s="75"/>
      <c r="G191" s="62"/>
      <c r="H191" s="50"/>
      <c r="I191" s="31"/>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142</v>
      </c>
      <c r="B192" s="75"/>
      <c r="C192" s="75"/>
      <c r="D192" s="75"/>
      <c r="E192" s="75"/>
      <c r="F192" s="75"/>
      <c r="G192" s="62"/>
      <c r="H192" s="50"/>
      <c r="I192" s="31"/>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142</v>
      </c>
      <c r="B193" s="75"/>
      <c r="C193" s="75"/>
      <c r="D193" s="75"/>
      <c r="E193" s="75"/>
      <c r="F193" s="75"/>
      <c r="G193" s="62"/>
      <c r="H193" s="50"/>
      <c r="I193" s="31"/>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142</v>
      </c>
      <c r="B194" s="75"/>
      <c r="C194" s="75"/>
      <c r="D194" s="75"/>
      <c r="E194" s="75"/>
      <c r="F194" s="75"/>
      <c r="G194" s="62"/>
      <c r="H194" s="50"/>
      <c r="I194" s="31"/>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142</v>
      </c>
      <c r="B195" s="75"/>
      <c r="C195" s="75"/>
      <c r="D195" s="75"/>
      <c r="E195" s="75"/>
      <c r="F195" s="75"/>
      <c r="G195" s="62"/>
      <c r="H195" s="50"/>
      <c r="I195" s="31"/>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142</v>
      </c>
      <c r="B196" s="75"/>
      <c r="C196" s="75"/>
      <c r="D196" s="75"/>
      <c r="E196" s="75"/>
      <c r="F196" s="75"/>
      <c r="G196" s="62"/>
      <c r="H196" s="50"/>
      <c r="I196" s="31"/>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142</v>
      </c>
      <c r="B197" s="75"/>
      <c r="C197" s="75"/>
      <c r="D197" s="75"/>
      <c r="E197" s="75"/>
      <c r="F197" s="75"/>
      <c r="G197" s="62"/>
      <c r="H197" s="50"/>
      <c r="I197" s="31"/>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142</v>
      </c>
      <c r="B198" s="75"/>
      <c r="C198" s="75"/>
      <c r="D198" s="75"/>
      <c r="E198" s="75"/>
      <c r="F198" s="75"/>
      <c r="G198" s="62"/>
      <c r="H198" s="50"/>
      <c r="I198" s="31"/>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142</v>
      </c>
      <c r="B199" s="75"/>
      <c r="C199" s="75"/>
      <c r="D199" s="75"/>
      <c r="E199" s="75"/>
      <c r="F199" s="75"/>
      <c r="G199" s="62"/>
      <c r="H199" s="50"/>
      <c r="I199" s="31"/>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142</v>
      </c>
      <c r="B200" s="75"/>
      <c r="C200" s="75"/>
      <c r="D200" s="75"/>
      <c r="E200" s="75"/>
      <c r="F200" s="75"/>
      <c r="G200" s="62"/>
      <c r="H200" s="50"/>
      <c r="I200" s="31"/>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142</v>
      </c>
      <c r="B201" s="75"/>
      <c r="C201" s="75"/>
      <c r="D201" s="75"/>
      <c r="E201" s="75"/>
      <c r="F201" s="75"/>
      <c r="G201" s="62"/>
      <c r="H201" s="50"/>
      <c r="I201" s="31"/>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142</v>
      </c>
      <c r="B202" s="75"/>
      <c r="C202" s="75"/>
      <c r="D202" s="75"/>
      <c r="E202" s="75"/>
      <c r="F202" s="75"/>
      <c r="G202" s="62"/>
      <c r="H202" s="50"/>
      <c r="I202" s="31"/>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142</v>
      </c>
      <c r="B203" s="75"/>
      <c r="C203" s="75"/>
      <c r="D203" s="75"/>
      <c r="E203" s="75"/>
      <c r="F203" s="75"/>
      <c r="G203" s="62"/>
      <c r="H203" s="50"/>
      <c r="I203" s="31"/>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142</v>
      </c>
      <c r="B204" s="75"/>
      <c r="C204" s="75"/>
      <c r="D204" s="75"/>
      <c r="E204" s="75"/>
      <c r="F204" s="75"/>
      <c r="G204" s="62"/>
      <c r="H204" s="50"/>
      <c r="I204" s="31"/>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142</v>
      </c>
      <c r="B205" s="75"/>
      <c r="C205" s="75"/>
      <c r="D205" s="75"/>
      <c r="E205" s="75"/>
      <c r="F205" s="75"/>
      <c r="G205" s="62"/>
      <c r="H205" s="50"/>
      <c r="I205" s="31"/>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1"/>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33</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38</v>
      </c>
      <c r="B208" s="119"/>
      <c r="C208" s="119"/>
      <c r="D208" s="119"/>
      <c r="E208" s="119"/>
      <c r="F208" s="119"/>
      <c r="G208" s="119"/>
      <c r="H208" s="119"/>
      <c r="I208" s="51"/>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198</v>
      </c>
      <c r="B209" s="95"/>
      <c r="C209" s="95"/>
      <c r="D209" s="95"/>
      <c r="E209" s="95"/>
      <c r="F209" s="95"/>
      <c r="G209" s="95"/>
      <c r="H209" s="95"/>
      <c r="I209" s="48">
        <v>109.54</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199</v>
      </c>
      <c r="B210" s="95"/>
      <c r="C210" s="95"/>
      <c r="D210" s="95"/>
      <c r="E210" s="95"/>
      <c r="F210" s="95"/>
      <c r="G210" s="95"/>
      <c r="H210" s="95"/>
      <c r="I210" s="48">
        <v>92.5</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1"/>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302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39</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39"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169</v>
      </c>
      <c r="B216" s="71"/>
      <c r="C216" s="71"/>
      <c r="D216" s="71"/>
      <c r="E216" s="71"/>
      <c r="F216" s="63">
        <v>0</v>
      </c>
      <c r="G216" s="63">
        <v>0</v>
      </c>
      <c r="H216" s="63">
        <v>0</v>
      </c>
      <c r="I216" s="63">
        <f>SUM(F216:H216)</f>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170</v>
      </c>
      <c r="B217" s="71"/>
      <c r="C217" s="71"/>
      <c r="D217" s="71"/>
      <c r="E217" s="71"/>
      <c r="F217" s="63">
        <v>0</v>
      </c>
      <c r="G217" s="63">
        <v>0</v>
      </c>
      <c r="H217" s="63">
        <v>0</v>
      </c>
      <c r="I217" s="63">
        <f t="shared" ref="I217:I227" si="4">SUM(F217:H217)</f>
        <v>0</v>
      </c>
      <c r="J217" s="3" t="str">
        <f t="shared" ref="J217:J227" si="5">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171</v>
      </c>
      <c r="B218" s="71"/>
      <c r="C218" s="71"/>
      <c r="D218" s="71"/>
      <c r="E218" s="71"/>
      <c r="F218" s="63">
        <v>0</v>
      </c>
      <c r="G218" s="63">
        <v>0</v>
      </c>
      <c r="H218" s="63">
        <v>0</v>
      </c>
      <c r="I218" s="63">
        <f t="shared" si="4"/>
        <v>0</v>
      </c>
      <c r="J218" s="3" t="str">
        <f t="shared" si="5"/>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172</v>
      </c>
      <c r="B219" s="71"/>
      <c r="C219" s="71"/>
      <c r="D219" s="71"/>
      <c r="E219" s="71"/>
      <c r="F219" s="63">
        <v>0</v>
      </c>
      <c r="G219" s="63">
        <v>0</v>
      </c>
      <c r="H219" s="63">
        <v>0</v>
      </c>
      <c r="I219" s="63">
        <f t="shared" si="4"/>
        <v>0</v>
      </c>
      <c r="J219" s="3" t="str">
        <f t="shared" si="5"/>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173</v>
      </c>
      <c r="B220" s="71"/>
      <c r="C220" s="71"/>
      <c r="D220" s="71"/>
      <c r="E220" s="71"/>
      <c r="F220" s="63">
        <v>7</v>
      </c>
      <c r="G220" s="63">
        <v>0</v>
      </c>
      <c r="H220" s="63">
        <v>0</v>
      </c>
      <c r="I220" s="63">
        <f t="shared" si="4"/>
        <v>7</v>
      </c>
      <c r="J220" s="3" t="str">
        <f t="shared" si="5"/>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174</v>
      </c>
      <c r="B221" s="71"/>
      <c r="C221" s="71"/>
      <c r="D221" s="71"/>
      <c r="E221" s="71"/>
      <c r="F221" s="63">
        <v>0</v>
      </c>
      <c r="G221" s="63">
        <v>0</v>
      </c>
      <c r="H221" s="63">
        <v>0</v>
      </c>
      <c r="I221" s="63">
        <f t="shared" si="4"/>
        <v>0</v>
      </c>
      <c r="J221" s="3" t="str">
        <f t="shared" si="5"/>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175</v>
      </c>
      <c r="B222" s="72"/>
      <c r="C222" s="72"/>
      <c r="D222" s="72"/>
      <c r="E222" s="72"/>
      <c r="F222" s="63">
        <v>0</v>
      </c>
      <c r="G222" s="63">
        <v>0</v>
      </c>
      <c r="H222" s="63">
        <v>0</v>
      </c>
      <c r="I222" s="63">
        <f t="shared" si="4"/>
        <v>0</v>
      </c>
      <c r="J222" s="3" t="str">
        <f t="shared" si="5"/>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176</v>
      </c>
      <c r="B223" s="71"/>
      <c r="C223" s="71"/>
      <c r="D223" s="71"/>
      <c r="E223" s="71"/>
      <c r="F223" s="63">
        <v>5</v>
      </c>
      <c r="G223" s="63">
        <v>0</v>
      </c>
      <c r="H223" s="63">
        <v>0</v>
      </c>
      <c r="I223" s="63">
        <f t="shared" si="4"/>
        <v>5</v>
      </c>
      <c r="J223" s="3" t="str">
        <f t="shared" si="5"/>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177</v>
      </c>
      <c r="B224" s="71"/>
      <c r="C224" s="71"/>
      <c r="D224" s="71"/>
      <c r="E224" s="71"/>
      <c r="F224" s="63">
        <v>2</v>
      </c>
      <c r="G224" s="63">
        <v>0</v>
      </c>
      <c r="H224" s="63">
        <v>0</v>
      </c>
      <c r="I224" s="63">
        <f t="shared" si="4"/>
        <v>2</v>
      </c>
      <c r="J224" s="3" t="str">
        <f t="shared" si="5"/>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178</v>
      </c>
      <c r="B225" s="71"/>
      <c r="C225" s="71"/>
      <c r="D225" s="71"/>
      <c r="E225" s="71"/>
      <c r="F225" s="63">
        <v>0</v>
      </c>
      <c r="G225" s="63">
        <v>0</v>
      </c>
      <c r="H225" s="63">
        <v>0</v>
      </c>
      <c r="I225" s="63">
        <f t="shared" si="4"/>
        <v>0</v>
      </c>
      <c r="J225" s="3" t="str">
        <f t="shared" si="5"/>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179</v>
      </c>
      <c r="B226" s="71"/>
      <c r="C226" s="71"/>
      <c r="D226" s="71"/>
      <c r="E226" s="71"/>
      <c r="F226" s="63">
        <v>0</v>
      </c>
      <c r="G226" s="63">
        <v>0</v>
      </c>
      <c r="H226" s="63">
        <v>0</v>
      </c>
      <c r="I226" s="63">
        <f t="shared" si="4"/>
        <v>0</v>
      </c>
      <c r="J226" s="3" t="str">
        <f t="shared" si="5"/>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180</v>
      </c>
      <c r="B227" s="71"/>
      <c r="C227" s="71"/>
      <c r="D227" s="71"/>
      <c r="E227" s="71"/>
      <c r="F227" s="63">
        <v>0</v>
      </c>
      <c r="G227" s="63">
        <v>0</v>
      </c>
      <c r="H227" s="63">
        <v>0</v>
      </c>
      <c r="I227" s="63">
        <f t="shared" si="4"/>
        <v>0</v>
      </c>
      <c r="J227" s="3" t="str">
        <f t="shared" si="5"/>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0"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181</v>
      </c>
      <c r="B230" s="71"/>
      <c r="C230" s="71"/>
      <c r="D230" s="71"/>
      <c r="E230" s="71"/>
      <c r="F230" s="63">
        <v>47</v>
      </c>
      <c r="G230" s="63">
        <v>0</v>
      </c>
      <c r="H230" s="63">
        <v>0</v>
      </c>
      <c r="I230" s="63">
        <f t="shared" ref="I230:I235" si="6">SUM(F230:H230)</f>
        <v>47</v>
      </c>
      <c r="J230" s="3" t="str">
        <f t="shared" ref="J230:J245" si="7">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182</v>
      </c>
      <c r="B231" s="71"/>
      <c r="C231" s="71"/>
      <c r="D231" s="71"/>
      <c r="E231" s="71"/>
      <c r="F231" s="63">
        <v>13.719999999999999</v>
      </c>
      <c r="G231" s="63">
        <v>0</v>
      </c>
      <c r="H231" s="63">
        <f>-13.72+7.92</f>
        <v>-5.8000000000000007</v>
      </c>
      <c r="I231" s="63">
        <f t="shared" si="6"/>
        <v>7.9199999999999982</v>
      </c>
      <c r="J231" s="3" t="str">
        <f t="shared" si="7"/>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183</v>
      </c>
      <c r="B232" s="71"/>
      <c r="C232" s="71"/>
      <c r="D232" s="71"/>
      <c r="E232" s="71"/>
      <c r="F232" s="63">
        <v>384.13400000000001</v>
      </c>
      <c r="G232" s="63">
        <f>385.27-384.134</f>
        <v>1.1359999999999673</v>
      </c>
      <c r="H232" s="63">
        <v>0</v>
      </c>
      <c r="I232" s="63">
        <f t="shared" si="6"/>
        <v>385.27</v>
      </c>
      <c r="J232" s="3" t="str">
        <f t="shared" si="7"/>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184</v>
      </c>
      <c r="B233" s="71"/>
      <c r="C233" s="71"/>
      <c r="D233" s="71"/>
      <c r="E233" s="71"/>
      <c r="F233" s="63">
        <v>10.68</v>
      </c>
      <c r="G233" s="63">
        <v>0</v>
      </c>
      <c r="H233" s="63">
        <v>0</v>
      </c>
      <c r="I233" s="63">
        <f t="shared" si="6"/>
        <v>10.68</v>
      </c>
      <c r="J233" s="3" t="str">
        <f t="shared" si="7"/>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185</v>
      </c>
      <c r="B234" s="71"/>
      <c r="C234" s="71"/>
      <c r="D234" s="71"/>
      <c r="E234" s="71"/>
      <c r="F234" s="63">
        <v>0</v>
      </c>
      <c r="G234" s="63">
        <v>0</v>
      </c>
      <c r="H234" s="63">
        <v>0</v>
      </c>
      <c r="I234" s="63">
        <f t="shared" si="6"/>
        <v>0</v>
      </c>
      <c r="J234" s="3" t="str">
        <f t="shared" si="7"/>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180</v>
      </c>
      <c r="B235" s="71"/>
      <c r="C235" s="71"/>
      <c r="D235" s="71"/>
      <c r="E235" s="71"/>
      <c r="F235" s="63">
        <v>9</v>
      </c>
      <c r="G235" s="63">
        <v>0</v>
      </c>
      <c r="H235" s="63">
        <v>0</v>
      </c>
      <c r="I235" s="63">
        <f t="shared" si="6"/>
        <v>9</v>
      </c>
      <c r="J235" s="3" t="str">
        <f t="shared" si="7"/>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0"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186</v>
      </c>
      <c r="B238" s="71"/>
      <c r="C238" s="71"/>
      <c r="D238" s="71"/>
      <c r="E238" s="71"/>
      <c r="F238" s="63">
        <v>1</v>
      </c>
      <c r="G238" s="63">
        <v>0</v>
      </c>
      <c r="H238" s="63">
        <v>0</v>
      </c>
      <c r="I238" s="63">
        <f t="shared" ref="I238:I245" si="8">SUM(F238:H238)</f>
        <v>1</v>
      </c>
      <c r="J238" s="3" t="str">
        <f t="shared" si="7"/>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187</v>
      </c>
      <c r="B239" s="71"/>
      <c r="C239" s="71"/>
      <c r="D239" s="71"/>
      <c r="E239" s="71"/>
      <c r="F239" s="63">
        <v>344</v>
      </c>
      <c r="G239" s="63">
        <v>0</v>
      </c>
      <c r="H239" s="63">
        <v>-1</v>
      </c>
      <c r="I239" s="63">
        <f t="shared" si="8"/>
        <v>343</v>
      </c>
      <c r="J239" s="3" t="str">
        <f t="shared" si="7"/>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188</v>
      </c>
      <c r="B240" s="72"/>
      <c r="C240" s="72"/>
      <c r="D240" s="72"/>
      <c r="E240" s="72"/>
      <c r="F240" s="63">
        <v>54</v>
      </c>
      <c r="G240" s="63">
        <v>1</v>
      </c>
      <c r="H240" s="63">
        <v>0</v>
      </c>
      <c r="I240" s="63">
        <f t="shared" si="8"/>
        <v>55</v>
      </c>
      <c r="J240" s="3" t="str">
        <f t="shared" si="7"/>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189</v>
      </c>
      <c r="B241" s="72"/>
      <c r="C241" s="72"/>
      <c r="D241" s="72"/>
      <c r="E241" s="72"/>
      <c r="F241" s="63">
        <v>0</v>
      </c>
      <c r="G241" s="63">
        <v>0</v>
      </c>
      <c r="H241" s="63">
        <v>0</v>
      </c>
      <c r="I241" s="63">
        <f t="shared" si="8"/>
        <v>0</v>
      </c>
      <c r="J241" s="3" t="str">
        <f t="shared" si="7"/>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190</v>
      </c>
      <c r="B242" s="71"/>
      <c r="C242" s="71"/>
      <c r="D242" s="71"/>
      <c r="E242" s="71"/>
      <c r="F242" s="63">
        <v>0</v>
      </c>
      <c r="G242" s="63">
        <v>0</v>
      </c>
      <c r="H242" s="63">
        <v>0</v>
      </c>
      <c r="I242" s="63">
        <f t="shared" si="8"/>
        <v>0</v>
      </c>
      <c r="J242" s="3" t="str">
        <f t="shared" si="7"/>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3">
        <v>0</v>
      </c>
      <c r="G243" s="63">
        <v>0</v>
      </c>
      <c r="H243" s="63">
        <v>0</v>
      </c>
      <c r="I243" s="63">
        <f t="shared" si="8"/>
        <v>0</v>
      </c>
      <c r="J243" s="3" t="str">
        <f t="shared" si="7"/>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192</v>
      </c>
      <c r="B244" s="72"/>
      <c r="C244" s="72"/>
      <c r="D244" s="72"/>
      <c r="E244" s="72"/>
      <c r="F244" s="63">
        <v>0</v>
      </c>
      <c r="G244" s="63">
        <v>0</v>
      </c>
      <c r="H244" s="63">
        <v>0</v>
      </c>
      <c r="I244" s="63">
        <f t="shared" si="8"/>
        <v>0</v>
      </c>
      <c r="J244" s="3" t="str">
        <f t="shared" si="7"/>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95</v>
      </c>
      <c r="B245" s="72"/>
      <c r="C245" s="72"/>
      <c r="D245" s="72"/>
      <c r="E245" s="72"/>
      <c r="F245" s="63">
        <v>0</v>
      </c>
      <c r="G245" s="63">
        <v>0</v>
      </c>
      <c r="H245" s="63">
        <v>0</v>
      </c>
      <c r="I245" s="63">
        <f t="shared" si="8"/>
        <v>0</v>
      </c>
      <c r="J245" s="3" t="str">
        <f t="shared" si="7"/>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0"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193</v>
      </c>
      <c r="B248" s="71"/>
      <c r="C248" s="71"/>
      <c r="D248" s="71"/>
      <c r="E248" s="71"/>
      <c r="F248" s="63">
        <v>534.87999999999988</v>
      </c>
      <c r="G248" s="63">
        <f>536.63-534.88</f>
        <v>1.75</v>
      </c>
      <c r="H248" s="63">
        <v>0</v>
      </c>
      <c r="I248" s="63">
        <f t="shared" ref="I248:I251" si="9">SUM(F248:H248)</f>
        <v>536.62999999999988</v>
      </c>
      <c r="J248" s="3" t="str">
        <f t="shared" ref="J248:J251" si="10">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185</v>
      </c>
      <c r="B249" s="71"/>
      <c r="C249" s="71"/>
      <c r="D249" s="71"/>
      <c r="E249" s="71"/>
      <c r="F249" s="63">
        <v>0</v>
      </c>
      <c r="G249" s="63">
        <v>0</v>
      </c>
      <c r="H249" s="63">
        <v>0</v>
      </c>
      <c r="I249" s="63">
        <f t="shared" si="9"/>
        <v>0</v>
      </c>
      <c r="J249" s="3" t="str">
        <f t="shared" si="10"/>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194</v>
      </c>
      <c r="B250" s="71"/>
      <c r="C250" s="71"/>
      <c r="D250" s="71"/>
      <c r="E250" s="71"/>
      <c r="F250" s="63">
        <v>4958</v>
      </c>
      <c r="G250" s="63">
        <f>4965-4958</f>
        <v>7</v>
      </c>
      <c r="H250" s="63">
        <v>0</v>
      </c>
      <c r="I250" s="63">
        <f t="shared" si="9"/>
        <v>4965</v>
      </c>
      <c r="J250" s="3" t="str">
        <f t="shared" si="10"/>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195</v>
      </c>
      <c r="B251" s="71"/>
      <c r="C251" s="71"/>
      <c r="D251" s="71"/>
      <c r="E251" s="71"/>
      <c r="F251" s="63">
        <v>26.13</v>
      </c>
      <c r="G251" s="63">
        <v>0</v>
      </c>
      <c r="H251" s="63">
        <f>-26.13+25.81</f>
        <v>-0.32000000000000028</v>
      </c>
      <c r="I251" s="63">
        <f t="shared" si="9"/>
        <v>25.81</v>
      </c>
      <c r="J251" s="3" t="str">
        <f t="shared" si="10"/>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39"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196</v>
      </c>
      <c r="B254" s="71"/>
      <c r="C254" s="71"/>
      <c r="D254" s="71"/>
      <c r="E254" s="71"/>
      <c r="F254" s="63">
        <v>12631</v>
      </c>
      <c r="G254" s="63">
        <f>12652-12631</f>
        <v>21</v>
      </c>
      <c r="H254" s="63">
        <v>0</v>
      </c>
      <c r="I254" s="63">
        <f>SUM(F254:H254)</f>
        <v>12652</v>
      </c>
      <c r="J254" s="3" t="str">
        <f t="shared" ref="J254:J255" si="11">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197</v>
      </c>
      <c r="B255" s="71"/>
      <c r="C255" s="71"/>
      <c r="D255" s="71"/>
      <c r="E255" s="71"/>
      <c r="F255" s="63">
        <v>0</v>
      </c>
      <c r="G255" s="63">
        <v>0</v>
      </c>
      <c r="H255" s="63">
        <v>0</v>
      </c>
      <c r="I255" s="63">
        <v>0</v>
      </c>
      <c r="J255" s="3" t="str">
        <f t="shared" si="11"/>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44</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161</v>
      </c>
      <c r="B260" s="110"/>
      <c r="C260" s="110"/>
      <c r="D260" s="110"/>
      <c r="E260" s="110"/>
      <c r="F260" s="48">
        <f>SUM(F263:F269)</f>
        <v>250587160</v>
      </c>
      <c r="G260" s="48">
        <f>SUM(G263:G269)</f>
        <v>14485189</v>
      </c>
      <c r="H260" s="48">
        <f>SUM(H263:H269)</f>
        <v>0</v>
      </c>
      <c r="I260" s="48">
        <f>SUM(I263:I269)</f>
        <v>265072349</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45</v>
      </c>
      <c r="B262" s="74"/>
      <c r="C262" s="74"/>
      <c r="D262" s="74"/>
      <c r="E262" s="74"/>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162</v>
      </c>
      <c r="B263" s="95"/>
      <c r="C263" s="95"/>
      <c r="D263" s="95"/>
      <c r="E263" s="95"/>
      <c r="F263" s="48">
        <v>11034856</v>
      </c>
      <c r="G263" s="48">
        <f>680932+2277113</f>
        <v>2958045</v>
      </c>
      <c r="H263" s="48">
        <v>0</v>
      </c>
      <c r="I263" s="67">
        <f>+F263+G263-H263</f>
        <v>13992901</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163</v>
      </c>
      <c r="B264" s="95"/>
      <c r="C264" s="95"/>
      <c r="D264" s="95"/>
      <c r="E264" s="95"/>
      <c r="F264" s="48">
        <v>19685016</v>
      </c>
      <c r="G264" s="48">
        <v>293918</v>
      </c>
      <c r="H264" s="48">
        <v>0</v>
      </c>
      <c r="I264" s="67">
        <f t="shared" ref="I264:I269" si="12">+F264+G264-H264</f>
        <v>19978934</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164</v>
      </c>
      <c r="B265" s="95"/>
      <c r="C265" s="95"/>
      <c r="D265" s="95"/>
      <c r="E265" s="95"/>
      <c r="F265" s="48">
        <v>62401771</v>
      </c>
      <c r="G265" s="48">
        <v>0</v>
      </c>
      <c r="H265" s="48">
        <v>0</v>
      </c>
      <c r="I265" s="67">
        <f t="shared" si="12"/>
        <v>62401771</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165</v>
      </c>
      <c r="B266" s="95"/>
      <c r="C266" s="95"/>
      <c r="D266" s="95"/>
      <c r="E266" s="95"/>
      <c r="F266" s="48">
        <v>144517380</v>
      </c>
      <c r="G266" s="48">
        <f>3227575+7726436+279215</f>
        <v>11233226</v>
      </c>
      <c r="H266" s="48">
        <v>0</v>
      </c>
      <c r="I266" s="67">
        <f t="shared" si="12"/>
        <v>155750606</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166</v>
      </c>
      <c r="B267" s="95"/>
      <c r="C267" s="95"/>
      <c r="D267" s="95"/>
      <c r="E267" s="95"/>
      <c r="F267" s="48">
        <v>619400</v>
      </c>
      <c r="G267" s="48">
        <v>0</v>
      </c>
      <c r="H267" s="48">
        <v>0</v>
      </c>
      <c r="I267" s="67">
        <f t="shared" si="12"/>
        <v>619400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167</v>
      </c>
      <c r="B268" s="95"/>
      <c r="C268" s="95"/>
      <c r="D268" s="95"/>
      <c r="E268" s="95"/>
      <c r="F268" s="48">
        <v>12328737</v>
      </c>
      <c r="G268" s="48">
        <v>0</v>
      </c>
      <c r="H268" s="48">
        <v>0</v>
      </c>
      <c r="I268" s="67">
        <f t="shared" si="12"/>
        <v>12328737</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168</v>
      </c>
      <c r="B269" s="95"/>
      <c r="C269" s="95"/>
      <c r="D269" s="95"/>
      <c r="E269" s="95"/>
      <c r="F269" s="48">
        <v>0</v>
      </c>
      <c r="G269" s="48">
        <v>0</v>
      </c>
      <c r="H269" s="48">
        <v>0</v>
      </c>
      <c r="I269" s="67">
        <f t="shared" si="12"/>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8"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8" t="s">
        <v>159</v>
      </c>
      <c r="B272" s="26"/>
      <c r="C272" s="26"/>
      <c r="D272" s="117"/>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1"/>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50</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156</v>
      </c>
    </row>
    <row r="276" spans="1:31" s="34" customFormat="1" ht="50.65" customHeight="1" x14ac:dyDescent="0.2">
      <c r="A276" s="33"/>
      <c r="I276" s="108" t="s">
        <v>211</v>
      </c>
    </row>
    <row r="277" spans="1:31" ht="70.5" customHeight="1" x14ac:dyDescent="0.3">
      <c r="A277" s="8"/>
      <c r="B277" s="8"/>
      <c r="C277" s="8"/>
      <c r="D277" s="8"/>
      <c r="E277" s="79" t="s">
        <v>278</v>
      </c>
      <c r="F277" s="79"/>
      <c r="G277" s="16" t="s">
        <v>279</v>
      </c>
      <c r="H277" s="54" t="s">
        <v>277</v>
      </c>
      <c r="I277" s="108"/>
      <c r="J277" s="118" t="s">
        <v>153</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98</v>
      </c>
      <c r="B278" s="72"/>
      <c r="C278" s="72"/>
      <c r="D278" s="72"/>
      <c r="E278" s="72"/>
      <c r="F278" s="63"/>
      <c r="G278" s="63"/>
      <c r="H278" s="63"/>
      <c r="I278" s="63"/>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99</v>
      </c>
      <c r="B279" s="71"/>
      <c r="C279" s="71"/>
      <c r="D279" s="71"/>
      <c r="E279" s="71"/>
      <c r="F279" s="63">
        <v>348196.14</v>
      </c>
      <c r="G279" s="63"/>
      <c r="H279" s="63"/>
      <c r="I279" s="63" t="s">
        <v>348</v>
      </c>
      <c r="J279" s="106" t="s">
        <v>351</v>
      </c>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100</v>
      </c>
      <c r="B280" s="72"/>
      <c r="C280" s="72"/>
      <c r="D280" s="72"/>
      <c r="E280" s="72"/>
      <c r="F280" s="63">
        <v>34424.449999999997</v>
      </c>
      <c r="G280" s="63"/>
      <c r="H280" s="63"/>
      <c r="I280" s="63" t="s">
        <v>348</v>
      </c>
      <c r="J280" s="106" t="s">
        <v>350</v>
      </c>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101</v>
      </c>
      <c r="B281" s="72"/>
      <c r="C281" s="72"/>
      <c r="D281" s="72"/>
      <c r="E281" s="72"/>
      <c r="F281" s="63">
        <v>41521</v>
      </c>
      <c r="G281" s="63"/>
      <c r="H281" s="63"/>
      <c r="I281" s="63" t="s">
        <v>348</v>
      </c>
      <c r="J281" s="106" t="s">
        <v>349</v>
      </c>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102</v>
      </c>
      <c r="B282" s="71"/>
      <c r="C282" s="71"/>
      <c r="D282" s="71"/>
      <c r="E282" s="71"/>
      <c r="F282" s="63"/>
      <c r="G282" s="63"/>
      <c r="H282" s="63"/>
      <c r="I282" s="63"/>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103</v>
      </c>
      <c r="B283" s="71"/>
      <c r="C283" s="71"/>
      <c r="D283" s="71"/>
      <c r="E283" s="71"/>
      <c r="F283" s="63"/>
      <c r="G283" s="63"/>
      <c r="H283" s="63"/>
      <c r="I283" s="63"/>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104</v>
      </c>
      <c r="B284" s="71"/>
      <c r="C284" s="71"/>
      <c r="D284" s="71"/>
      <c r="E284" s="71"/>
      <c r="F284" s="63"/>
      <c r="G284" s="63"/>
      <c r="H284" s="63"/>
      <c r="I284" s="63"/>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105</v>
      </c>
      <c r="B285" s="72"/>
      <c r="C285" s="72"/>
      <c r="D285" s="72"/>
      <c r="E285" s="72"/>
      <c r="F285" s="63"/>
      <c r="G285" s="63"/>
      <c r="H285" s="63"/>
      <c r="I285" s="63"/>
      <c r="J285" s="106"/>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6"/>
      <c r="B286" s="56"/>
      <c r="C286" s="56"/>
      <c r="D286" s="56"/>
      <c r="E286" s="56"/>
      <c r="F286" s="56"/>
      <c r="G286" s="56"/>
      <c r="H286" s="56"/>
      <c r="I286" s="56"/>
      <c r="J286" s="56"/>
      <c r="K286" s="56"/>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5"/>
      <c r="C287" s="55"/>
      <c r="D287" s="55"/>
      <c r="E287" s="55"/>
      <c r="F287" s="55"/>
      <c r="G287" s="55"/>
      <c r="H287" s="55"/>
      <c r="I287" s="55"/>
      <c r="J287" s="55"/>
      <c r="K287" s="55"/>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275</v>
      </c>
      <c r="B288" s="73"/>
      <c r="C288" s="73"/>
      <c r="D288" s="73"/>
      <c r="E288" s="73"/>
      <c r="F288" s="73"/>
      <c r="G288" s="73"/>
      <c r="H288" s="73"/>
      <c r="I288" s="73"/>
      <c r="J288" s="73"/>
      <c r="K288" s="55"/>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2"/>
      <c r="B289" s="52"/>
      <c r="C289" s="52"/>
      <c r="D289" s="52"/>
      <c r="E289" s="52"/>
      <c r="F289" s="52"/>
      <c r="G289" s="52"/>
      <c r="H289" s="52"/>
      <c r="I289" s="52"/>
      <c r="J289" s="52"/>
      <c r="K289" s="55"/>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276</v>
      </c>
      <c r="B290" s="74"/>
      <c r="C290" s="74"/>
      <c r="D290" s="74"/>
      <c r="E290" s="74"/>
      <c r="F290" s="16" t="s">
        <v>309</v>
      </c>
      <c r="G290" s="16"/>
      <c r="H290" s="16"/>
      <c r="I290" s="52"/>
      <c r="J290" s="52"/>
      <c r="K290" s="55"/>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332</v>
      </c>
      <c r="B291" s="72"/>
      <c r="C291" s="72"/>
      <c r="D291" s="72"/>
      <c r="E291" s="72"/>
      <c r="F291" s="58">
        <v>13183</v>
      </c>
      <c r="G291" s="16"/>
      <c r="H291" s="16"/>
      <c r="I291" s="52"/>
      <c r="J291" s="52"/>
      <c r="K291" s="55"/>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3"/>
      <c r="B292" s="43"/>
      <c r="C292" s="43"/>
      <c r="D292" s="43"/>
      <c r="E292" s="43"/>
      <c r="F292" s="43"/>
      <c r="G292" s="32"/>
      <c r="H292" s="32"/>
      <c r="I292" s="32"/>
      <c r="J292" s="32"/>
      <c r="K292" s="61"/>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7" customFormat="1" ht="15.75" x14ac:dyDescent="0.2">
      <c r="A294" s="35"/>
      <c r="B294" s="35"/>
      <c r="C294" s="35"/>
      <c r="D294" s="35"/>
      <c r="E294" s="35"/>
      <c r="F294" s="35"/>
      <c r="G294" s="35"/>
      <c r="H294" s="35"/>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row>
    <row r="295" spans="1:31" ht="29.25" customHeight="1" x14ac:dyDescent="0.2">
      <c r="A295" s="73" t="s">
        <v>157</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7" t="s">
        <v>154</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0" t="s">
        <v>92</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1"/>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271</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272</v>
      </c>
      <c r="B300" s="71"/>
      <c r="C300" s="71"/>
      <c r="D300" s="71"/>
      <c r="E300" s="71"/>
      <c r="F300" s="71"/>
      <c r="G300" s="71"/>
      <c r="H300" s="71"/>
      <c r="I300" s="48">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273</v>
      </c>
      <c r="B301" s="71"/>
      <c r="C301" s="71"/>
      <c r="D301" s="71"/>
      <c r="E301" s="71"/>
      <c r="F301" s="71"/>
      <c r="G301" s="71"/>
      <c r="H301" s="71"/>
      <c r="I301" s="48">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1"/>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252</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1"/>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251</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0" t="s">
        <v>91</v>
      </c>
      <c r="J310" s="32"/>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0" t="s">
        <v>91</v>
      </c>
      <c r="J311" s="32"/>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0" t="s">
        <v>91</v>
      </c>
      <c r="J312" s="32"/>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1"/>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145</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0"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8" t="s">
        <v>142</v>
      </c>
      <c r="I2" s="12"/>
      <c r="J2" s="6"/>
      <c r="K2" s="6"/>
    </row>
    <row r="3" spans="1:11" x14ac:dyDescent="0.2">
      <c r="A3" t="s">
        <v>51</v>
      </c>
      <c r="C3" t="s">
        <v>91</v>
      </c>
      <c r="D3" t="s">
        <v>28</v>
      </c>
      <c r="H3" s="29" t="s">
        <v>106</v>
      </c>
      <c r="I3" s="7"/>
      <c r="J3" s="7"/>
      <c r="K3" s="7"/>
    </row>
    <row r="4" spans="1:11" x14ac:dyDescent="0.2">
      <c r="A4" t="s">
        <v>52</v>
      </c>
      <c r="C4" t="s">
        <v>92</v>
      </c>
      <c r="D4" t="s">
        <v>29</v>
      </c>
      <c r="H4" s="29" t="s">
        <v>137</v>
      </c>
      <c r="I4" s="7"/>
      <c r="J4" s="7"/>
      <c r="K4" s="7"/>
    </row>
    <row r="5" spans="1:11" x14ac:dyDescent="0.2">
      <c r="A5" t="s">
        <v>53</v>
      </c>
      <c r="D5" t="s">
        <v>30</v>
      </c>
      <c r="H5" s="29" t="s">
        <v>109</v>
      </c>
      <c r="I5" s="7"/>
      <c r="J5" s="7"/>
      <c r="K5" s="7"/>
    </row>
    <row r="6" spans="1:11" x14ac:dyDescent="0.2">
      <c r="A6" t="s">
        <v>54</v>
      </c>
      <c r="D6" t="s">
        <v>31</v>
      </c>
      <c r="H6" s="29" t="s">
        <v>110</v>
      </c>
      <c r="I6" s="7"/>
      <c r="J6" s="7"/>
      <c r="K6" s="7"/>
    </row>
    <row r="7" spans="1:11" x14ac:dyDescent="0.2">
      <c r="A7" t="s">
        <v>55</v>
      </c>
      <c r="D7" t="s">
        <v>32</v>
      </c>
      <c r="H7" s="29" t="s">
        <v>111</v>
      </c>
      <c r="I7" s="6"/>
      <c r="J7" s="6"/>
      <c r="K7" s="6"/>
    </row>
    <row r="8" spans="1:11" ht="14.25" customHeight="1" x14ac:dyDescent="0.2">
      <c r="A8" t="s">
        <v>56</v>
      </c>
      <c r="H8" s="29" t="s">
        <v>112</v>
      </c>
      <c r="I8" s="14"/>
      <c r="J8" s="14"/>
      <c r="K8" s="14"/>
    </row>
    <row r="9" spans="1:11" ht="14.25" customHeight="1" x14ac:dyDescent="0.2">
      <c r="A9" t="s">
        <v>57</v>
      </c>
      <c r="H9" s="29" t="s">
        <v>113</v>
      </c>
      <c r="I9" s="14"/>
      <c r="J9" s="14"/>
      <c r="K9" s="14"/>
    </row>
    <row r="10" spans="1:11" x14ac:dyDescent="0.2">
      <c r="A10" t="s">
        <v>58</v>
      </c>
      <c r="H10" s="29" t="s">
        <v>114</v>
      </c>
      <c r="I10" s="7"/>
      <c r="J10" s="7"/>
      <c r="K10" s="7"/>
    </row>
    <row r="11" spans="1:11" x14ac:dyDescent="0.2">
      <c r="A11" t="s">
        <v>59</v>
      </c>
      <c r="H11" s="29" t="s">
        <v>115</v>
      </c>
      <c r="I11" s="7"/>
      <c r="J11" s="7"/>
      <c r="K11" s="7"/>
    </row>
    <row r="12" spans="1:11" x14ac:dyDescent="0.2">
      <c r="A12" t="s">
        <v>60</v>
      </c>
      <c r="H12" s="29" t="s">
        <v>116</v>
      </c>
      <c r="I12" s="7"/>
      <c r="J12" s="7"/>
      <c r="K12" s="7"/>
    </row>
    <row r="13" spans="1:11" x14ac:dyDescent="0.2">
      <c r="A13" t="s">
        <v>61</v>
      </c>
      <c r="H13" s="29" t="s">
        <v>117</v>
      </c>
      <c r="I13" s="7"/>
      <c r="J13" s="7"/>
      <c r="K13" s="7"/>
    </row>
    <row r="14" spans="1:11" x14ac:dyDescent="0.2">
      <c r="A14" t="s">
        <v>62</v>
      </c>
      <c r="H14" s="29" t="s">
        <v>118</v>
      </c>
      <c r="I14" s="7"/>
      <c r="J14" s="7"/>
      <c r="K14" s="7"/>
    </row>
    <row r="15" spans="1:11" x14ac:dyDescent="0.2">
      <c r="A15" t="s">
        <v>63</v>
      </c>
      <c r="H15" s="29" t="s">
        <v>119</v>
      </c>
      <c r="I15" s="7"/>
      <c r="J15" s="7"/>
      <c r="K15" s="7"/>
    </row>
    <row r="16" spans="1:11" x14ac:dyDescent="0.2">
      <c r="A16" t="s">
        <v>64</v>
      </c>
      <c r="H16" s="29" t="s">
        <v>120</v>
      </c>
      <c r="I16" s="7"/>
      <c r="J16" s="7"/>
      <c r="K16" s="7"/>
    </row>
    <row r="17" spans="1:11" x14ac:dyDescent="0.2">
      <c r="A17" t="s">
        <v>65</v>
      </c>
      <c r="H17" s="29" t="s">
        <v>121</v>
      </c>
      <c r="I17" s="7"/>
      <c r="J17" s="7"/>
      <c r="K17" s="7"/>
    </row>
    <row r="18" spans="1:11" x14ac:dyDescent="0.2">
      <c r="A18" t="s">
        <v>66</v>
      </c>
      <c r="H18" s="29" t="s">
        <v>122</v>
      </c>
      <c r="I18" s="7"/>
      <c r="J18" s="7"/>
      <c r="K18" s="7"/>
    </row>
    <row r="19" spans="1:11" x14ac:dyDescent="0.2">
      <c r="A19" t="s">
        <v>67</v>
      </c>
      <c r="H19" s="29" t="s">
        <v>123</v>
      </c>
      <c r="I19" s="7"/>
      <c r="J19" s="7"/>
      <c r="K19" s="7"/>
    </row>
    <row r="20" spans="1:11" x14ac:dyDescent="0.2">
      <c r="A20" t="s">
        <v>68</v>
      </c>
      <c r="H20" s="29" t="s">
        <v>124</v>
      </c>
      <c r="I20" s="7"/>
      <c r="J20" s="7"/>
      <c r="K20" s="7"/>
    </row>
    <row r="21" spans="1:11" x14ac:dyDescent="0.2">
      <c r="A21" t="s">
        <v>69</v>
      </c>
      <c r="H21" s="29" t="s">
        <v>125</v>
      </c>
      <c r="I21" s="7"/>
      <c r="J21" s="7"/>
      <c r="K21" s="7"/>
    </row>
    <row r="22" spans="1:11" x14ac:dyDescent="0.2">
      <c r="A22" t="s">
        <v>70</v>
      </c>
      <c r="H22" s="29" t="s">
        <v>126</v>
      </c>
      <c r="I22" s="7"/>
      <c r="J22" s="7"/>
      <c r="K22" s="7"/>
    </row>
    <row r="23" spans="1:11" x14ac:dyDescent="0.2">
      <c r="A23" t="s">
        <v>71</v>
      </c>
      <c r="H23" s="29" t="s">
        <v>127</v>
      </c>
      <c r="I23" s="7"/>
      <c r="J23" s="7"/>
      <c r="K23" s="7"/>
    </row>
    <row r="24" spans="1:11" x14ac:dyDescent="0.2">
      <c r="A24" t="s">
        <v>72</v>
      </c>
      <c r="H24" s="29" t="s">
        <v>128</v>
      </c>
      <c r="I24" s="7"/>
      <c r="J24" s="7"/>
      <c r="K24" s="7"/>
    </row>
    <row r="25" spans="1:11" x14ac:dyDescent="0.2">
      <c r="A25" t="s">
        <v>73</v>
      </c>
      <c r="H25" s="29" t="s">
        <v>129</v>
      </c>
      <c r="I25" s="7"/>
      <c r="J25" s="7"/>
      <c r="K25" s="7"/>
    </row>
    <row r="26" spans="1:11" ht="14.25" customHeight="1" x14ac:dyDescent="0.2">
      <c r="A26" t="s">
        <v>74</v>
      </c>
      <c r="H26" s="29" t="s">
        <v>130</v>
      </c>
      <c r="I26" s="7"/>
      <c r="J26" s="7"/>
      <c r="K26" s="7"/>
    </row>
    <row r="27" spans="1:11" ht="14.25" customHeight="1" x14ac:dyDescent="0.2">
      <c r="A27" t="s">
        <v>75</v>
      </c>
      <c r="H27" s="29" t="s">
        <v>131</v>
      </c>
      <c r="I27" s="7"/>
      <c r="J27" s="7"/>
      <c r="K27" s="7"/>
    </row>
    <row r="28" spans="1:11" ht="14.25" customHeight="1" x14ac:dyDescent="0.2">
      <c r="A28" t="s">
        <v>76</v>
      </c>
      <c r="H28" s="29" t="s">
        <v>132</v>
      </c>
      <c r="I28" s="7"/>
      <c r="J28" s="7"/>
      <c r="K28" s="7"/>
    </row>
    <row r="29" spans="1:11" x14ac:dyDescent="0.2">
      <c r="A29" t="s">
        <v>77</v>
      </c>
      <c r="H29" s="29" t="s">
        <v>133</v>
      </c>
      <c r="I29" s="7"/>
      <c r="J29" s="7"/>
      <c r="K29" s="7"/>
    </row>
    <row r="30" spans="1:11" x14ac:dyDescent="0.2">
      <c r="A30" t="s">
        <v>78</v>
      </c>
      <c r="H30" s="29" t="s">
        <v>134</v>
      </c>
      <c r="I30" s="7"/>
      <c r="J30" s="7"/>
      <c r="K30" s="7"/>
    </row>
    <row r="31" spans="1:11" x14ac:dyDescent="0.2">
      <c r="A31" t="s">
        <v>79</v>
      </c>
      <c r="H31" s="29" t="s">
        <v>135</v>
      </c>
      <c r="I31" s="7"/>
      <c r="J31" s="7"/>
      <c r="K31" s="7"/>
    </row>
    <row r="32" spans="1:11" x14ac:dyDescent="0.2">
      <c r="A32" t="s">
        <v>80</v>
      </c>
      <c r="H32" s="29" t="s">
        <v>136</v>
      </c>
      <c r="I32" s="7"/>
      <c r="J32" s="7"/>
      <c r="K32" s="7"/>
    </row>
    <row r="33" spans="1:11" x14ac:dyDescent="0.2">
      <c r="A33" t="s">
        <v>81</v>
      </c>
      <c r="H33" s="29" t="s">
        <v>107</v>
      </c>
      <c r="I33" s="7"/>
      <c r="J33" s="7"/>
      <c r="K33" s="7"/>
    </row>
    <row r="34" spans="1:11" x14ac:dyDescent="0.2">
      <c r="A34" t="s">
        <v>82</v>
      </c>
      <c r="H34" s="29"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667345</v>
      </c>
    </row>
    <row r="52" spans="1:2" x14ac:dyDescent="0.2">
      <c r="A52" t="s">
        <v>152</v>
      </c>
      <c r="B52">
        <f>+SUM(RR!I38:I40)</f>
        <v>667345</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Søren Lund</cp:lastModifiedBy>
  <cp:lastPrinted>2023-03-22T07:40:34Z</cp:lastPrinted>
  <dcterms:created xsi:type="dcterms:W3CDTF">2022-03-11T12:55:18Z</dcterms:created>
  <dcterms:modified xsi:type="dcterms:W3CDTF">2026-06-22T10:59:21Z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